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ctors\Public Works - Solid Waste Management\TxSWANA\2024 Road-E-O_Midland\"/>
    </mc:Choice>
  </mc:AlternateContent>
  <xr:revisionPtr revIDLastSave="0" documentId="8_{8C7B9C27-F1DC-4B9B-A5AB-9D244D302582}" xr6:coauthVersionLast="47" xr6:coauthVersionMax="47" xr10:uidLastSave="{00000000-0000-0000-0000-000000000000}"/>
  <bookViews>
    <workbookView xWindow="28680" yWindow="-16395" windowWidth="29040" windowHeight="15720" tabRatio="898" xr2:uid="{00000000-000D-0000-FFFF-FFFF00000000}"/>
  </bookViews>
  <sheets>
    <sheet name="Rear Loader" sheetId="17" r:id="rId1"/>
    <sheet name="Automated Side Loader" sheetId="8" r:id="rId2"/>
    <sheet name="Front Loader" sheetId="18" r:id="rId3"/>
    <sheet name="Transfer Trailer" sheetId="5" r:id="rId4"/>
    <sheet name="Roll Off)" sheetId="19" r:id="rId5"/>
    <sheet name=" Truck Mechanic" sheetId="1" r:id="rId6"/>
    <sheet name=" Landfill Mechanic" sheetId="6" r:id="rId7"/>
    <sheet name="Compactor " sheetId="20" r:id="rId8"/>
    <sheet name="Dozer " sheetId="21" r:id="rId9"/>
    <sheet name="Articulated Rubber Tire Loa " sheetId="22" r:id="rId10"/>
    <sheet name="Articulated Dump Truck" sheetId="23" r:id="rId11"/>
    <sheet name="Summary_BAH" sheetId="16" r:id="rId12"/>
  </sheets>
  <definedNames>
    <definedName name="_xlnm.Print_Area" localSheetId="6">' Landfill Mechanic'!$A$1:$K$19</definedName>
    <definedName name="_xlnm.Print_Area" localSheetId="5">' Truck Mechanic'!$A$1:$L$23</definedName>
    <definedName name="_xlnm.Print_Area" localSheetId="10">'Articulated Dump Truck'!$A$1:$Y$19</definedName>
    <definedName name="_xlnm.Print_Area" localSheetId="9">'Articulated Rubber Tire Loa '!$A$1:$Y$25</definedName>
    <definedName name="_xlnm.Print_Area" localSheetId="1">'Automated Side Loader'!$A$1:$R$30</definedName>
    <definedName name="_xlnm.Print_Area" localSheetId="7">'Compactor '!$A$1:$Y$23</definedName>
    <definedName name="_xlnm.Print_Area" localSheetId="8">'Dozer '!$A$1:$Y$21</definedName>
    <definedName name="_xlnm.Print_Area" localSheetId="2">'Front Loader'!$A$1:$R$22</definedName>
    <definedName name="_xlnm.Print_Area" localSheetId="0">'Rear Loader'!$A$1:$R$31</definedName>
    <definedName name="_xlnm.Print_Area" localSheetId="4">'Roll Off)'!$A$1:$R$21</definedName>
    <definedName name="_xlnm.Print_Area" localSheetId="11">Summary_BAH!$A$1:$N$26</definedName>
    <definedName name="_xlnm.Print_Area" localSheetId="3">'Transfer Trailer'!$A$1:$R$18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23" l="1"/>
  <c r="Y11" i="23" s="1"/>
  <c r="F9" i="23"/>
  <c r="Y9" i="23" s="1"/>
  <c r="F6" i="23"/>
  <c r="Y6" i="23" s="1"/>
  <c r="F8" i="23"/>
  <c r="Y8" i="23" s="1"/>
  <c r="F13" i="22"/>
  <c r="Y13" i="22" s="1"/>
  <c r="F8" i="22"/>
  <c r="Y8" i="22" s="1"/>
  <c r="F11" i="22"/>
  <c r="Y11" i="22" s="1"/>
  <c r="F14" i="22"/>
  <c r="Y14" i="22" s="1"/>
  <c r="F10" i="21"/>
  <c r="Y10" i="21" s="1"/>
  <c r="A16" i="21"/>
  <c r="F11" i="20"/>
  <c r="Y11" i="20" s="1"/>
  <c r="A18" i="20"/>
  <c r="A14" i="23"/>
  <c r="F6" i="8"/>
  <c r="R6" i="8" s="1"/>
  <c r="F9" i="19"/>
  <c r="R9" i="19" s="1"/>
  <c r="F7" i="8"/>
  <c r="R7" i="8" s="1"/>
  <c r="E11" i="1"/>
  <c r="L11" i="1" s="1"/>
  <c r="E10" i="1"/>
  <c r="L10" i="1" s="1"/>
  <c r="E8" i="1"/>
  <c r="L8" i="1" s="1"/>
  <c r="E12" i="1"/>
  <c r="L12" i="1"/>
  <c r="E7" i="1"/>
  <c r="L7" i="1" s="1"/>
  <c r="E9" i="1"/>
  <c r="L9" i="1"/>
  <c r="F14" i="17"/>
  <c r="F7" i="17"/>
  <c r="R7" i="17" s="1"/>
  <c r="F13" i="17"/>
  <c r="R13" i="17" s="1"/>
  <c r="F19" i="17"/>
  <c r="R19" i="17" s="1"/>
  <c r="F10" i="17"/>
  <c r="R10" i="17" s="1"/>
  <c r="F16" i="17"/>
  <c r="R16" i="17" s="1"/>
  <c r="F6" i="17"/>
  <c r="R6" i="17" s="1"/>
  <c r="F10" i="23"/>
  <c r="Y10" i="23" s="1"/>
  <c r="F7" i="23"/>
  <c r="Y7" i="23" s="1"/>
  <c r="A19" i="22"/>
  <c r="F7" i="22"/>
  <c r="Y7" i="22" s="1"/>
  <c r="F9" i="22"/>
  <c r="Y9" i="22" s="1"/>
  <c r="F12" i="22"/>
  <c r="Y12" i="22" s="1"/>
  <c r="F10" i="22"/>
  <c r="Y10" i="22" s="1"/>
  <c r="F8" i="21"/>
  <c r="Y8" i="21" s="1"/>
  <c r="F7" i="21"/>
  <c r="Y7" i="21" s="1"/>
  <c r="F13" i="21"/>
  <c r="Y13" i="21" s="1"/>
  <c r="F6" i="21"/>
  <c r="Y6" i="21" s="1"/>
  <c r="F11" i="21"/>
  <c r="Y11" i="21" s="1"/>
  <c r="F12" i="21"/>
  <c r="Y12" i="21" s="1"/>
  <c r="F9" i="21"/>
  <c r="Y9" i="21" s="1"/>
  <c r="F12" i="20"/>
  <c r="Y12" i="20" s="1"/>
  <c r="F6" i="20"/>
  <c r="Y6" i="20" s="1"/>
  <c r="F8" i="20"/>
  <c r="Y8" i="20" s="1"/>
  <c r="F14" i="20"/>
  <c r="Y14" i="20" s="1"/>
  <c r="F7" i="20"/>
  <c r="Y7" i="20" s="1"/>
  <c r="F13" i="20"/>
  <c r="Y13" i="20" s="1"/>
  <c r="F9" i="20"/>
  <c r="Y9" i="20" s="1"/>
  <c r="F10" i="20"/>
  <c r="Y10" i="20" s="1"/>
  <c r="A19" i="19" l="1"/>
  <c r="F13" i="19"/>
  <c r="R13" i="19" s="1"/>
  <c r="F14" i="19"/>
  <c r="R14" i="19" s="1"/>
  <c r="F7" i="19"/>
  <c r="R7" i="19" s="1"/>
  <c r="F18" i="19"/>
  <c r="R18" i="19" s="1"/>
  <c r="F8" i="19"/>
  <c r="R8" i="19" s="1"/>
  <c r="F17" i="19"/>
  <c r="R17" i="19" s="1"/>
  <c r="F15" i="19"/>
  <c r="R15" i="19" s="1"/>
  <c r="F10" i="19"/>
  <c r="R10" i="19" s="1"/>
  <c r="F11" i="19"/>
  <c r="R11" i="19" s="1"/>
  <c r="F16" i="19"/>
  <c r="R16" i="19" s="1"/>
  <c r="F12" i="19"/>
  <c r="R12" i="19" s="1"/>
  <c r="F6" i="19"/>
  <c r="R6" i="19" s="1"/>
  <c r="F7" i="18"/>
  <c r="R7" i="18" s="1"/>
  <c r="F10" i="18"/>
  <c r="F8" i="18"/>
  <c r="R8" i="18" s="1"/>
  <c r="F11" i="18"/>
  <c r="F9" i="18"/>
  <c r="R9" i="18" s="1"/>
  <c r="F12" i="18"/>
  <c r="F6" i="18"/>
  <c r="R6" i="18" s="1"/>
  <c r="F13" i="18"/>
  <c r="F14" i="18"/>
  <c r="F15" i="18"/>
  <c r="F16" i="18"/>
  <c r="F17" i="18"/>
  <c r="F18" i="18"/>
  <c r="A19" i="18"/>
  <c r="A26" i="17"/>
  <c r="F18" i="17"/>
  <c r="R18" i="17" s="1"/>
  <c r="F15" i="17"/>
  <c r="R15" i="17" s="1"/>
  <c r="F12" i="17"/>
  <c r="R12" i="17" s="1"/>
  <c r="R14" i="17"/>
  <c r="F9" i="17"/>
  <c r="R9" i="17" s="1"/>
  <c r="F17" i="17"/>
  <c r="R17" i="17" s="1"/>
  <c r="F11" i="17"/>
  <c r="R11" i="17" s="1"/>
  <c r="F8" i="17"/>
  <c r="R8" i="17" s="1"/>
  <c r="R15" i="5" l="1"/>
  <c r="A16" i="5"/>
  <c r="F10" i="5" l="1"/>
  <c r="R10" i="5" s="1"/>
  <c r="E7" i="6" l="1"/>
  <c r="K7" i="6" s="1"/>
  <c r="A26" i="8" l="1"/>
  <c r="F16" i="8" l="1"/>
  <c r="R16" i="8" s="1"/>
  <c r="F9" i="8"/>
  <c r="R9" i="8" s="1"/>
  <c r="F11" i="8"/>
  <c r="R11" i="8" s="1"/>
  <c r="F13" i="8" l="1"/>
  <c r="R13" i="8" s="1"/>
  <c r="F8" i="8"/>
  <c r="R8" i="8" s="1"/>
  <c r="F12" i="8"/>
  <c r="R12" i="8" s="1"/>
  <c r="F10" i="8"/>
  <c r="R10" i="8" s="1"/>
  <c r="F14" i="8"/>
  <c r="R14" i="8" s="1"/>
  <c r="F15" i="8"/>
  <c r="R15" i="8" s="1"/>
  <c r="E9" i="6"/>
  <c r="K9" i="6" s="1"/>
  <c r="E6" i="6"/>
  <c r="K6" i="6" s="1"/>
  <c r="E8" i="6"/>
  <c r="K8" i="6" s="1"/>
  <c r="F9" i="5" l="1"/>
  <c r="R9" i="5" s="1"/>
  <c r="F7" i="5"/>
  <c r="R7" i="5" s="1"/>
  <c r="F6" i="5"/>
  <c r="R6" i="5" s="1"/>
  <c r="F8" i="5"/>
  <c r="R8" i="5" s="1"/>
  <c r="F12" i="5"/>
  <c r="R12" i="5" s="1"/>
  <c r="F11" i="5"/>
  <c r="R11" i="5" s="1"/>
  <c r="F13" i="5"/>
  <c r="R13" i="5" s="1"/>
</calcChain>
</file>

<file path=xl/sharedStrings.xml><?xml version="1.0" encoding="utf-8"?>
<sst xmlns="http://schemas.openxmlformats.org/spreadsheetml/2006/main" count="812" uniqueCount="286">
  <si>
    <t>First Name</t>
  </si>
  <si>
    <t>Last Name</t>
  </si>
  <si>
    <t>Employer</t>
  </si>
  <si>
    <t>Total Score</t>
  </si>
  <si>
    <t>Time</t>
  </si>
  <si>
    <t>Problem Solved</t>
  </si>
  <si>
    <t>Written</t>
  </si>
  <si>
    <t>Pre-Trip</t>
  </si>
  <si>
    <t>Air Brake</t>
  </si>
  <si>
    <t>State</t>
  </si>
  <si>
    <t>Off-Set</t>
  </si>
  <si>
    <t>Parallel Parking</t>
  </si>
  <si>
    <t>Straight Line</t>
  </si>
  <si>
    <t>CDL</t>
  </si>
  <si>
    <t>Exam</t>
  </si>
  <si>
    <t>Stop Line</t>
  </si>
  <si>
    <t>S1F</t>
  </si>
  <si>
    <t>S1R</t>
  </si>
  <si>
    <t>S2R</t>
  </si>
  <si>
    <t>S2F</t>
  </si>
  <si>
    <t>S3F</t>
  </si>
  <si>
    <t>S3R</t>
  </si>
  <si>
    <t>S3Fwd</t>
  </si>
  <si>
    <t>S5R</t>
  </si>
  <si>
    <t>S7R</t>
  </si>
  <si>
    <t>S5F</t>
  </si>
  <si>
    <t>Articulated Rubber Tire Loader Cumulative Score Report</t>
  </si>
  <si>
    <t>Percentage</t>
  </si>
  <si>
    <t>Max Points</t>
  </si>
  <si>
    <t>Max Point</t>
  </si>
  <si>
    <t>Truck Mechanic Cumulative Score Report</t>
  </si>
  <si>
    <t>Landfill Mechanic Cumulative Score Report</t>
  </si>
  <si>
    <t>Transfer Trailer Group Cumulative Score Report</t>
  </si>
  <si>
    <t>(Min)</t>
  </si>
  <si>
    <t>Articulated Dump Truck Cumulative Score Report</t>
  </si>
  <si>
    <t>S4R</t>
  </si>
  <si>
    <t>S4R2</t>
  </si>
  <si>
    <t>S5F2</t>
  </si>
  <si>
    <t>S6R</t>
  </si>
  <si>
    <t>S6R2</t>
  </si>
  <si>
    <t>S6R3</t>
  </si>
  <si>
    <t>Seat Belt</t>
  </si>
  <si>
    <t>Serpentine</t>
  </si>
  <si>
    <t>Right Hand Turn</t>
  </si>
  <si>
    <t>Alley Backup</t>
  </si>
  <si>
    <t>Pre Trip</t>
  </si>
  <si>
    <t>Perez</t>
  </si>
  <si>
    <t>CDL+Comb</t>
  </si>
  <si>
    <t>Diaqnostics</t>
  </si>
  <si>
    <t>Diaqnostic</t>
  </si>
  <si>
    <t>Contestant #</t>
  </si>
  <si>
    <t>Transfer Trailer</t>
  </si>
  <si>
    <t>Dozer</t>
  </si>
  <si>
    <t>Articulated Rubber Tire Loader</t>
  </si>
  <si>
    <t>Compactor</t>
  </si>
  <si>
    <t>Dozer Cumulative Score Report</t>
  </si>
  <si>
    <t>Compactor Cumulative Score Report</t>
  </si>
  <si>
    <t>Rodriguez</t>
  </si>
  <si>
    <t>TX</t>
  </si>
  <si>
    <t>City of Austin</t>
  </si>
  <si>
    <t>City of San Antonio</t>
  </si>
  <si>
    <t>Martinez</t>
  </si>
  <si>
    <t>City of El Paso</t>
  </si>
  <si>
    <t>Garcia</t>
  </si>
  <si>
    <t>Raul</t>
  </si>
  <si>
    <t xml:space="preserve"> </t>
  </si>
  <si>
    <t>Juan</t>
  </si>
  <si>
    <t>Jose</t>
  </si>
  <si>
    <t>Daniel</t>
  </si>
  <si>
    <t>Rear Loader</t>
  </si>
  <si>
    <t>Side Loader</t>
  </si>
  <si>
    <t>Front Loader</t>
  </si>
  <si>
    <t>Roll Off</t>
  </si>
  <si>
    <t>Automated Side Loader Group Cumulative Score Report</t>
  </si>
  <si>
    <t>Rear Loader Group Cumulative Score Report</t>
  </si>
  <si>
    <t>Front Loader Cumulative Score Report</t>
  </si>
  <si>
    <t>Roll Off Cumulative Score Report</t>
  </si>
  <si>
    <t>Column1</t>
  </si>
  <si>
    <t xml:space="preserve">Automated Side Loader </t>
  </si>
  <si>
    <t xml:space="preserve">Front Loader </t>
  </si>
  <si>
    <t xml:space="preserve">Transfer Trailer </t>
  </si>
  <si>
    <t xml:space="preserve">Roll Off </t>
  </si>
  <si>
    <t>Truck Mechanic</t>
  </si>
  <si>
    <t>Truck Competition</t>
  </si>
  <si>
    <t>Ryan</t>
  </si>
  <si>
    <t>City of Brownfield</t>
  </si>
  <si>
    <t>City of Lubbock</t>
  </si>
  <si>
    <t>Manuel</t>
  </si>
  <si>
    <t>City of Midland</t>
  </si>
  <si>
    <t>Luis</t>
  </si>
  <si>
    <t>Vasquez</t>
  </si>
  <si>
    <t>Martin</t>
  </si>
  <si>
    <t>Chavez</t>
  </si>
  <si>
    <t>Godinez</t>
  </si>
  <si>
    <t>Omar</t>
  </si>
  <si>
    <t>Torres</t>
  </si>
  <si>
    <t>Gavin</t>
  </si>
  <si>
    <t>Olmos</t>
  </si>
  <si>
    <t>Brandon</t>
  </si>
  <si>
    <t>Pete</t>
  </si>
  <si>
    <t>Quinones</t>
  </si>
  <si>
    <t>Rosalio</t>
  </si>
  <si>
    <t>Sifuentes</t>
  </si>
  <si>
    <t>Elvis</t>
  </si>
  <si>
    <t>Eddie</t>
  </si>
  <si>
    <t>Lugo</t>
  </si>
  <si>
    <t>Perry</t>
  </si>
  <si>
    <t>Saucedo</t>
  </si>
  <si>
    <t>Thompson</t>
  </si>
  <si>
    <t>Hammond</t>
  </si>
  <si>
    <t>Landfill Mechanic</t>
  </si>
  <si>
    <t>COURSE 1</t>
  </si>
  <si>
    <t>COURSE 2</t>
  </si>
  <si>
    <t>COURSE 3</t>
  </si>
  <si>
    <t>.</t>
  </si>
  <si>
    <t>S5FWD</t>
  </si>
  <si>
    <t>S5FWD2</t>
  </si>
  <si>
    <t>Landfill Competition</t>
  </si>
  <si>
    <t>Articluated Dump Truck</t>
  </si>
  <si>
    <t>Rubber Tire Loader</t>
  </si>
  <si>
    <t xml:space="preserve">City of Irving </t>
  </si>
  <si>
    <t>CITY OF LONGVIEW</t>
  </si>
  <si>
    <t xml:space="preserve">City of Midland </t>
  </si>
  <si>
    <t>City of San Antonio SWMD</t>
  </si>
  <si>
    <t>ARR City of Austin</t>
  </si>
  <si>
    <t>City of Houston Solid Waste</t>
  </si>
  <si>
    <t>City of El Paso - ESD</t>
  </si>
  <si>
    <t>City of Abilene</t>
  </si>
  <si>
    <t>City of Denton TX</t>
  </si>
  <si>
    <t>North Texas Municipal Water District</t>
  </si>
  <si>
    <t>City of EL Paso - ESD</t>
  </si>
  <si>
    <t>COA- Austin Resource Recovery</t>
  </si>
  <si>
    <t xml:space="preserve">North Texas Municipal Water District </t>
  </si>
  <si>
    <t>City Of Houston</t>
  </si>
  <si>
    <t>City of Austin, Fleet Mobility</t>
  </si>
  <si>
    <t xml:space="preserve">The City of Midland </t>
  </si>
  <si>
    <t>City of Eagle Pass</t>
  </si>
  <si>
    <t>City Of Lubbock</t>
  </si>
  <si>
    <t>Ramiro Ramos</t>
  </si>
  <si>
    <t>Jose Cruz</t>
  </si>
  <si>
    <t>City  of El Paso - ESD</t>
  </si>
  <si>
    <t>Luis Vazquez</t>
  </si>
  <si>
    <t xml:space="preserve">City of San Antonio </t>
  </si>
  <si>
    <t>Glover</t>
  </si>
  <si>
    <t>CRIS</t>
  </si>
  <si>
    <t>Marcus</t>
  </si>
  <si>
    <t>Joy</t>
  </si>
  <si>
    <t>Pascal</t>
  </si>
  <si>
    <t>Joel</t>
  </si>
  <si>
    <t>Roshonda</t>
  </si>
  <si>
    <t>Santos</t>
  </si>
  <si>
    <t>Jesus</t>
  </si>
  <si>
    <t>Alonzo</t>
  </si>
  <si>
    <t xml:space="preserve">Alonzo </t>
  </si>
  <si>
    <t xml:space="preserve">Smith </t>
  </si>
  <si>
    <t>HUDSON</t>
  </si>
  <si>
    <t>Butler</t>
  </si>
  <si>
    <t>Saca</t>
  </si>
  <si>
    <t>Bustamante</t>
  </si>
  <si>
    <t>Odell</t>
  </si>
  <si>
    <t>Arriaga</t>
  </si>
  <si>
    <t>Goode</t>
  </si>
  <si>
    <t>Fontenot</t>
  </si>
  <si>
    <t xml:space="preserve">Aranda </t>
  </si>
  <si>
    <t>Jarquin</t>
  </si>
  <si>
    <t>Cardenas</t>
  </si>
  <si>
    <t>Zermeno Jr</t>
  </si>
  <si>
    <t>Zermeno Sr</t>
  </si>
  <si>
    <t xml:space="preserve">CLIFFORD </t>
  </si>
  <si>
    <t xml:space="preserve">Carmen </t>
  </si>
  <si>
    <t xml:space="preserve">Winston </t>
  </si>
  <si>
    <t>Antonio</t>
  </si>
  <si>
    <t xml:space="preserve">Latricia </t>
  </si>
  <si>
    <t xml:space="preserve">Marcelo </t>
  </si>
  <si>
    <t xml:space="preserve">Ricardo </t>
  </si>
  <si>
    <t>Danny</t>
  </si>
  <si>
    <t xml:space="preserve">George </t>
  </si>
  <si>
    <t>BRADLEY</t>
  </si>
  <si>
    <t>Reynosa</t>
  </si>
  <si>
    <t xml:space="preserve"> Evans</t>
  </si>
  <si>
    <t xml:space="preserve"> Harris</t>
  </si>
  <si>
    <t>Gunraj</t>
  </si>
  <si>
    <t>Meza</t>
  </si>
  <si>
    <t>Hankins</t>
  </si>
  <si>
    <t>Cooks</t>
  </si>
  <si>
    <t>Rodney</t>
  </si>
  <si>
    <t>Alphonso</t>
  </si>
  <si>
    <t>Patsy</t>
  </si>
  <si>
    <t xml:space="preserve">Hiram </t>
  </si>
  <si>
    <t>Emory</t>
  </si>
  <si>
    <t>Piedra</t>
  </si>
  <si>
    <t xml:space="preserve"> Payan</t>
  </si>
  <si>
    <t>Zacarias</t>
  </si>
  <si>
    <t>Antoniu</t>
  </si>
  <si>
    <t>Gerardo</t>
  </si>
  <si>
    <t>Pintea</t>
  </si>
  <si>
    <t xml:space="preserve">Moore </t>
  </si>
  <si>
    <t>Palomo</t>
  </si>
  <si>
    <t>Kerns</t>
  </si>
  <si>
    <t xml:space="preserve">Ector </t>
  </si>
  <si>
    <t xml:space="preserve">Tim </t>
  </si>
  <si>
    <t>Carlos</t>
  </si>
  <si>
    <t>Ben</t>
  </si>
  <si>
    <t xml:space="preserve">Sebastian </t>
  </si>
  <si>
    <t>Steve</t>
  </si>
  <si>
    <t>Idolina</t>
  </si>
  <si>
    <t xml:space="preserve">Crystal </t>
  </si>
  <si>
    <t xml:space="preserve">John </t>
  </si>
  <si>
    <t xml:space="preserve">Sid </t>
  </si>
  <si>
    <t xml:space="preserve">Frank </t>
  </si>
  <si>
    <t>Ron</t>
  </si>
  <si>
    <t>Short</t>
  </si>
  <si>
    <t xml:space="preserve">Rodriguez </t>
  </si>
  <si>
    <t>Rios</t>
  </si>
  <si>
    <t>Calderon</t>
  </si>
  <si>
    <t>Espinoza</t>
  </si>
  <si>
    <t>McCauley</t>
  </si>
  <si>
    <t>Sanders</t>
  </si>
  <si>
    <t>Kevin</t>
  </si>
  <si>
    <t xml:space="preserve">Fabian </t>
  </si>
  <si>
    <t xml:space="preserve">Tracy </t>
  </si>
  <si>
    <t xml:space="preserve">EDDIE </t>
  </si>
  <si>
    <t xml:space="preserve">RAY </t>
  </si>
  <si>
    <t>RENE</t>
  </si>
  <si>
    <t xml:space="preserve">Drake </t>
  </si>
  <si>
    <t>Fernandez</t>
  </si>
  <si>
    <t>Kennard</t>
  </si>
  <si>
    <t xml:space="preserve"> MARTINEZ</t>
  </si>
  <si>
    <t>MCNEAL</t>
  </si>
  <si>
    <t>REGALADO</t>
  </si>
  <si>
    <t>NO SHOW</t>
  </si>
  <si>
    <t>City of Irving</t>
  </si>
  <si>
    <t>Aaron</t>
  </si>
  <si>
    <t>00;05:52</t>
  </si>
  <si>
    <t>Ralph</t>
  </si>
  <si>
    <t>Del Toro</t>
  </si>
  <si>
    <t>YES</t>
  </si>
  <si>
    <t>`</t>
  </si>
  <si>
    <t>City  of El Paso</t>
  </si>
  <si>
    <t xml:space="preserve">City of El Paso </t>
  </si>
  <si>
    <t>Santiago</t>
  </si>
  <si>
    <t>Vazquez</t>
  </si>
  <si>
    <t>De Leon</t>
  </si>
  <si>
    <t>Donald</t>
  </si>
  <si>
    <t>Franqui</t>
  </si>
  <si>
    <t>Fabian</t>
  </si>
  <si>
    <t>Vargas</t>
  </si>
  <si>
    <t>Israel</t>
  </si>
  <si>
    <t>Oscar</t>
  </si>
  <si>
    <t>Gonzales</t>
  </si>
  <si>
    <t>William</t>
  </si>
  <si>
    <t>Tomlinson</t>
  </si>
  <si>
    <t>Jayk</t>
  </si>
  <si>
    <t>Robert</t>
  </si>
  <si>
    <t>Chad</t>
  </si>
  <si>
    <t>Smith</t>
  </si>
  <si>
    <t>Quinonez</t>
  </si>
  <si>
    <t>Tiffee</t>
  </si>
  <si>
    <t>Steven</t>
  </si>
  <si>
    <t>Camacho</t>
  </si>
  <si>
    <t>Luz</t>
  </si>
  <si>
    <t>Doroteo</t>
  </si>
  <si>
    <t xml:space="preserve">Armando </t>
  </si>
  <si>
    <t>Gonzalez</t>
  </si>
  <si>
    <t>Earnhart</t>
  </si>
  <si>
    <t>Rojas</t>
  </si>
  <si>
    <t xml:space="preserve"> Rosales</t>
  </si>
  <si>
    <t>Corral</t>
  </si>
  <si>
    <t>Magallanes</t>
  </si>
  <si>
    <t xml:space="preserve"> Angel</t>
  </si>
  <si>
    <t>Rogelio</t>
  </si>
  <si>
    <t>Ramon</t>
  </si>
  <si>
    <t>Meregildo</t>
  </si>
  <si>
    <t>Edward</t>
  </si>
  <si>
    <t>Joe</t>
  </si>
  <si>
    <t>Flores</t>
  </si>
  <si>
    <t>Menchaca</t>
  </si>
  <si>
    <t>Rossiter</t>
  </si>
  <si>
    <t>Nathan</t>
  </si>
  <si>
    <t>Mercado</t>
  </si>
  <si>
    <t xml:space="preserve">Eddie </t>
  </si>
  <si>
    <t>TxSWANA 2024 ROAD-E-O</t>
  </si>
  <si>
    <t xml:space="preserve">City of El Paso  </t>
  </si>
  <si>
    <t xml:space="preserve">City of Longview </t>
  </si>
  <si>
    <t xml:space="preserve">City of Houston  </t>
  </si>
  <si>
    <t>TxSWANA 2024 ROAD-E-O (Midland)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</si>
</sst>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mm:ss.0;@"/>
    <numFmt numFmtId="165" formatCode="[h]:mm:ss;@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b/>
      <sz val="16"/>
      <color theme="0"/>
      <name val="Arial"/>
      <family val="2"/>
    </font>
    <font>
      <sz val="12"/>
      <color theme="0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u/>
      <sz val="12"/>
      <color theme="1"/>
      <name val="Arial"/>
      <family val="2"/>
    </font>
    <font>
      <i/>
      <u/>
      <sz val="12"/>
      <color theme="1"/>
      <name val="Arial"/>
      <family val="2"/>
    </font>
    <font>
      <sz val="11"/>
      <name val="Arial"/>
      <family val="2"/>
    </font>
    <font>
      <sz val="11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2"/>
      <name val="Arial"/>
      <family val="2"/>
    </font>
    <font>
      <sz val="10"/>
      <name val="Arial"/>
      <family val="2"/>
    </font>
    <font>
      <u/>
      <sz val="12"/>
      <name val="Arial"/>
      <family val="2"/>
    </font>
    <font>
      <i/>
      <u/>
      <sz val="12"/>
      <name val="Arial"/>
      <family val="2"/>
    </font>
    <font>
      <strike/>
      <sz val="11"/>
      <name val="Arial"/>
      <family val="2"/>
    </font>
    <font>
      <sz val="12"/>
      <color theme="0"/>
      <name val="Arial"/>
      <family val="2"/>
    </font>
    <font>
      <sz val="12"/>
      <name val="Arial"/>
      <family val="2"/>
    </font>
    <font>
      <strike/>
      <sz val="11"/>
      <color rgb="FFFF0000"/>
      <name val="Arial"/>
      <family val="2"/>
    </font>
    <font>
      <b/>
      <sz val="11"/>
      <name val="Arial"/>
      <family val="2"/>
    </font>
    <font>
      <strike/>
      <sz val="11"/>
      <color theme="1"/>
      <name val="Arial"/>
      <family val="2"/>
    </font>
    <font>
      <b/>
      <sz val="11"/>
      <color rgb="FFFF0000"/>
      <name val="Arial"/>
      <family val="2"/>
    </font>
    <font>
      <sz val="12"/>
      <color theme="1"/>
      <name val="Calibri"/>
      <family val="2"/>
      <scheme val="minor"/>
    </font>
    <font>
      <sz val="11"/>
      <name val="Arial"/>
    </font>
    <font>
      <sz val="12"/>
      <color theme="4" tint="-0.249977111117893"/>
      <name val="Calibri"/>
      <family val="2"/>
      <scheme val="minor"/>
    </font>
    <font>
      <sz val="12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8" tint="0.39997558519241921"/>
        <bgColor theme="4" tint="0.79998168889431442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theme="6" tint="0.79998168889431442"/>
      </patternFill>
    </fill>
    <fill>
      <patternFill patternType="solid">
        <fgColor theme="2" tint="-9.9978637043366805E-2"/>
        <bgColor theme="7" tint="0.79998168889431442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theme="0" tint="-0.14999847407452621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4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4" borderId="1" xfId="0" applyFont="1" applyFill="1" applyBorder="1" applyAlignment="1">
      <alignment horizontal="center" wrapText="1"/>
    </xf>
    <xf numFmtId="0" fontId="5" fillId="4" borderId="5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 wrapText="1"/>
    </xf>
    <xf numFmtId="0" fontId="5" fillId="5" borderId="0" xfId="0" applyFont="1" applyFill="1" applyAlignment="1">
      <alignment horizontal="center" wrapText="1"/>
    </xf>
    <xf numFmtId="0" fontId="5" fillId="5" borderId="5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10" fontId="3" fillId="0" borderId="1" xfId="1" applyNumberFormat="1" applyFont="1" applyBorder="1" applyAlignment="1">
      <alignment horizontal="center" wrapText="1"/>
    </xf>
    <xf numFmtId="10" fontId="5" fillId="3" borderId="5" xfId="1" applyNumberFormat="1" applyFont="1" applyFill="1" applyBorder="1" applyAlignment="1">
      <alignment horizontal="center" wrapText="1"/>
    </xf>
    <xf numFmtId="10" fontId="5" fillId="4" borderId="5" xfId="1" applyNumberFormat="1" applyFont="1" applyFill="1" applyBorder="1" applyAlignment="1">
      <alignment horizontal="center" wrapText="1"/>
    </xf>
    <xf numFmtId="10" fontId="5" fillId="5" borderId="5" xfId="1" applyNumberFormat="1" applyFont="1" applyFill="1" applyBorder="1" applyAlignment="1">
      <alignment horizontal="center" wrapText="1"/>
    </xf>
    <xf numFmtId="10" fontId="2" fillId="0" borderId="0" xfId="1" applyNumberFormat="1" applyFont="1" applyAlignment="1">
      <alignment horizontal="center"/>
    </xf>
    <xf numFmtId="10" fontId="1" fillId="0" borderId="0" xfId="1" applyNumberFormat="1" applyFont="1" applyAlignment="1">
      <alignment horizontal="center"/>
    </xf>
    <xf numFmtId="0" fontId="6" fillId="0" borderId="0" xfId="0" applyFont="1" applyAlignment="1">
      <alignment horizontal="center"/>
    </xf>
    <xf numFmtId="10" fontId="6" fillId="0" borderId="0" xfId="1" applyNumberFormat="1" applyFont="1" applyAlignment="1">
      <alignment horizontal="center"/>
    </xf>
    <xf numFmtId="10" fontId="8" fillId="0" borderId="0" xfId="1" applyNumberFormat="1" applyFont="1" applyAlignment="1">
      <alignment horizontal="center"/>
    </xf>
    <xf numFmtId="43" fontId="3" fillId="0" borderId="0" xfId="2" applyFont="1" applyFill="1" applyAlignment="1">
      <alignment horizontal="center"/>
    </xf>
    <xf numFmtId="43" fontId="5" fillId="4" borderId="1" xfId="2" applyFont="1" applyFill="1" applyBorder="1" applyAlignment="1">
      <alignment horizontal="center" wrapText="1"/>
    </xf>
    <xf numFmtId="43" fontId="1" fillId="0" borderId="0" xfId="2" applyFont="1" applyAlignment="1">
      <alignment horizontal="center"/>
    </xf>
    <xf numFmtId="164" fontId="6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164" fontId="11" fillId="0" borderId="0" xfId="0" applyNumberFormat="1" applyFont="1" applyAlignment="1">
      <alignment horizontal="center"/>
    </xf>
    <xf numFmtId="10" fontId="11" fillId="0" borderId="0" xfId="1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1" fontId="5" fillId="3" borderId="1" xfId="0" applyNumberFormat="1" applyFont="1" applyFill="1" applyBorder="1" applyAlignment="1">
      <alignment horizontal="center" wrapText="1"/>
    </xf>
    <xf numFmtId="1" fontId="6" fillId="0" borderId="3" xfId="0" applyNumberFormat="1" applyFont="1" applyBorder="1" applyAlignment="1">
      <alignment horizontal="center"/>
    </xf>
    <xf numFmtId="1" fontId="11" fillId="0" borderId="3" xfId="0" applyNumberFormat="1" applyFont="1" applyBorder="1" applyAlignment="1">
      <alignment horizontal="center"/>
    </xf>
    <xf numFmtId="1" fontId="6" fillId="0" borderId="4" xfId="0" applyNumberFormat="1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1" fontId="11" fillId="0" borderId="0" xfId="0" applyNumberFormat="1" applyFont="1" applyAlignment="1">
      <alignment horizontal="center"/>
    </xf>
    <xf numFmtId="1" fontId="9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" fontId="3" fillId="0" borderId="1" xfId="0" applyNumberFormat="1" applyFont="1" applyBorder="1" applyAlignment="1">
      <alignment horizontal="center" wrapText="1"/>
    </xf>
    <xf numFmtId="1" fontId="1" fillId="0" borderId="2" xfId="0" applyNumberFormat="1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1" fontId="5" fillId="4" borderId="1" xfId="0" applyNumberFormat="1" applyFont="1" applyFill="1" applyBorder="1" applyAlignment="1">
      <alignment horizontal="center" wrapText="1"/>
    </xf>
    <xf numFmtId="1" fontId="5" fillId="5" borderId="1" xfId="0" applyNumberFormat="1" applyFont="1" applyFill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10" fontId="6" fillId="0" borderId="0" xfId="0" applyNumberFormat="1" applyFont="1" applyAlignment="1">
      <alignment horizontal="center"/>
    </xf>
    <xf numFmtId="1" fontId="12" fillId="0" borderId="0" xfId="0" applyNumberFormat="1" applyFont="1" applyAlignment="1">
      <alignment horizontal="center"/>
    </xf>
    <xf numFmtId="0" fontId="13" fillId="0" borderId="0" xfId="0" applyFont="1"/>
    <xf numFmtId="0" fontId="6" fillId="0" borderId="0" xfId="0" applyFont="1"/>
    <xf numFmtId="0" fontId="14" fillId="0" borderId="0" xfId="0" applyFont="1" applyAlignment="1">
      <alignment horizontal="center"/>
    </xf>
    <xf numFmtId="1" fontId="14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10" fontId="14" fillId="0" borderId="0" xfId="1" applyNumberFormat="1" applyFont="1" applyAlignment="1">
      <alignment horizontal="center"/>
    </xf>
    <xf numFmtId="0" fontId="14" fillId="0" borderId="0" xfId="0" applyFont="1"/>
    <xf numFmtId="0" fontId="15" fillId="0" borderId="0" xfId="0" applyFont="1" applyAlignment="1">
      <alignment horizontal="center" wrapText="1"/>
    </xf>
    <xf numFmtId="0" fontId="15" fillId="8" borderId="1" xfId="0" applyFont="1" applyFill="1" applyBorder="1" applyAlignment="1">
      <alignment horizontal="center" wrapText="1"/>
    </xf>
    <xf numFmtId="1" fontId="15" fillId="8" borderId="1" xfId="0" applyNumberFormat="1" applyFont="1" applyFill="1" applyBorder="1" applyAlignment="1">
      <alignment horizontal="center" wrapText="1"/>
    </xf>
    <xf numFmtId="0" fontId="15" fillId="8" borderId="5" xfId="0" applyFont="1" applyFill="1" applyBorder="1" applyAlignment="1">
      <alignment horizontal="center" wrapText="1"/>
    </xf>
    <xf numFmtId="10" fontId="15" fillId="8" borderId="5" xfId="1" applyNumberFormat="1" applyFont="1" applyFill="1" applyBorder="1" applyAlignment="1">
      <alignment horizontal="center" wrapText="1"/>
    </xf>
    <xf numFmtId="0" fontId="15" fillId="9" borderId="1" xfId="0" applyFont="1" applyFill="1" applyBorder="1" applyAlignment="1">
      <alignment horizontal="center" wrapText="1"/>
    </xf>
    <xf numFmtId="1" fontId="15" fillId="9" borderId="1" xfId="0" applyNumberFormat="1" applyFont="1" applyFill="1" applyBorder="1" applyAlignment="1">
      <alignment horizontal="center" wrapText="1"/>
    </xf>
    <xf numFmtId="0" fontId="15" fillId="9" borderId="5" xfId="0" applyFont="1" applyFill="1" applyBorder="1" applyAlignment="1">
      <alignment horizontal="center" wrapText="1"/>
    </xf>
    <xf numFmtId="10" fontId="15" fillId="9" borderId="5" xfId="1" applyNumberFormat="1" applyFont="1" applyFill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15" fillId="6" borderId="1" xfId="0" applyFont="1" applyFill="1" applyBorder="1" applyAlignment="1">
      <alignment horizontal="center" wrapText="1"/>
    </xf>
    <xf numFmtId="1" fontId="15" fillId="6" borderId="1" xfId="0" applyNumberFormat="1" applyFont="1" applyFill="1" applyBorder="1" applyAlignment="1">
      <alignment horizontal="center" wrapText="1"/>
    </xf>
    <xf numFmtId="0" fontId="15" fillId="6" borderId="5" xfId="0" applyFont="1" applyFill="1" applyBorder="1" applyAlignment="1">
      <alignment horizontal="center" wrapText="1"/>
    </xf>
    <xf numFmtId="10" fontId="15" fillId="6" borderId="5" xfId="1" applyNumberFormat="1" applyFont="1" applyFill="1" applyBorder="1" applyAlignment="1">
      <alignment horizontal="center" wrapText="1"/>
    </xf>
    <xf numFmtId="0" fontId="15" fillId="7" borderId="0" xfId="0" applyFont="1" applyFill="1" applyAlignment="1">
      <alignment horizontal="center"/>
    </xf>
    <xf numFmtId="0" fontId="3" fillId="7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10" fontId="12" fillId="0" borderId="0" xfId="1" applyNumberFormat="1" applyFont="1" applyAlignment="1">
      <alignment horizontal="center"/>
    </xf>
    <xf numFmtId="1" fontId="12" fillId="0" borderId="3" xfId="0" applyNumberFormat="1" applyFont="1" applyBorder="1" applyAlignment="1">
      <alignment horizontal="center"/>
    </xf>
    <xf numFmtId="43" fontId="15" fillId="0" borderId="0" xfId="2" applyFont="1" applyFill="1" applyAlignment="1">
      <alignment horizontal="center"/>
    </xf>
    <xf numFmtId="0" fontId="14" fillId="7" borderId="0" xfId="0" applyFont="1" applyFill="1" applyAlignment="1">
      <alignment horizontal="center"/>
    </xf>
    <xf numFmtId="0" fontId="15" fillId="11" borderId="1" xfId="0" applyFont="1" applyFill="1" applyBorder="1" applyAlignment="1">
      <alignment horizontal="center" wrapText="1"/>
    </xf>
    <xf numFmtId="1" fontId="15" fillId="11" borderId="1" xfId="0" applyNumberFormat="1" applyFont="1" applyFill="1" applyBorder="1" applyAlignment="1">
      <alignment horizontal="center" wrapText="1"/>
    </xf>
    <xf numFmtId="43" fontId="15" fillId="11" borderId="1" xfId="2" applyFont="1" applyFill="1" applyBorder="1" applyAlignment="1">
      <alignment horizontal="center" wrapText="1"/>
    </xf>
    <xf numFmtId="0" fontId="15" fillId="11" borderId="5" xfId="0" applyFont="1" applyFill="1" applyBorder="1" applyAlignment="1">
      <alignment horizontal="center" wrapText="1"/>
    </xf>
    <xf numFmtId="10" fontId="15" fillId="11" borderId="5" xfId="1" applyNumberFormat="1" applyFont="1" applyFill="1" applyBorder="1" applyAlignment="1">
      <alignment horizontal="center" wrapText="1"/>
    </xf>
    <xf numFmtId="0" fontId="15" fillId="0" borderId="0" xfId="0" applyFont="1" applyAlignment="1">
      <alignment horizontal="left"/>
    </xf>
    <xf numFmtId="1" fontId="17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43" fontId="6" fillId="0" borderId="0" xfId="2" applyFont="1" applyAlignment="1">
      <alignment horizontal="center"/>
    </xf>
    <xf numFmtId="0" fontId="15" fillId="0" borderId="0" xfId="0" applyFont="1"/>
    <xf numFmtId="1" fontId="15" fillId="0" borderId="0" xfId="0" applyNumberFormat="1" applyFont="1" applyAlignment="1">
      <alignment horizontal="center"/>
    </xf>
    <xf numFmtId="0" fontId="15" fillId="12" borderId="1" xfId="0" applyFont="1" applyFill="1" applyBorder="1" applyAlignment="1">
      <alignment horizontal="center" wrapText="1"/>
    </xf>
    <xf numFmtId="1" fontId="15" fillId="12" borderId="1" xfId="0" applyNumberFormat="1" applyFont="1" applyFill="1" applyBorder="1" applyAlignment="1">
      <alignment horizontal="center" wrapText="1"/>
    </xf>
    <xf numFmtId="0" fontId="15" fillId="12" borderId="5" xfId="0" applyFont="1" applyFill="1" applyBorder="1" applyAlignment="1">
      <alignment horizontal="center" wrapText="1"/>
    </xf>
    <xf numFmtId="10" fontId="15" fillId="12" borderId="5" xfId="1" applyNumberFormat="1" applyFont="1" applyFill="1" applyBorder="1" applyAlignment="1">
      <alignment horizontal="center" wrapText="1"/>
    </xf>
    <xf numFmtId="0" fontId="15" fillId="13" borderId="1" xfId="0" applyFont="1" applyFill="1" applyBorder="1" applyAlignment="1">
      <alignment horizontal="center" wrapText="1"/>
    </xf>
    <xf numFmtId="1" fontId="15" fillId="13" borderId="1" xfId="0" applyNumberFormat="1" applyFont="1" applyFill="1" applyBorder="1" applyAlignment="1">
      <alignment horizontal="center" wrapText="1"/>
    </xf>
    <xf numFmtId="10" fontId="15" fillId="13" borderId="1" xfId="1" applyNumberFormat="1" applyFont="1" applyFill="1" applyBorder="1" applyAlignment="1">
      <alignment horizont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3" borderId="5" xfId="0" applyFont="1" applyFill="1" applyBorder="1" applyAlignment="1">
      <alignment horizontal="center" wrapText="1"/>
    </xf>
    <xf numFmtId="0" fontId="12" fillId="14" borderId="0" xfId="0" applyFont="1" applyFill="1" applyAlignment="1">
      <alignment horizontal="center"/>
    </xf>
    <xf numFmtId="0" fontId="21" fillId="3" borderId="5" xfId="0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center"/>
    </xf>
    <xf numFmtId="164" fontId="15" fillId="0" borderId="0" xfId="0" applyNumberFormat="1" applyFont="1" applyAlignment="1">
      <alignment horizontal="center"/>
    </xf>
    <xf numFmtId="164" fontId="15" fillId="9" borderId="1" xfId="0" applyNumberFormat="1" applyFont="1" applyFill="1" applyBorder="1" applyAlignment="1">
      <alignment horizontal="center" wrapText="1"/>
    </xf>
    <xf numFmtId="0" fontId="1" fillId="12" borderId="0" xfId="0" applyFont="1" applyFill="1"/>
    <xf numFmtId="0" fontId="2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3" fillId="16" borderId="0" xfId="0" applyFont="1" applyFill="1" applyAlignment="1">
      <alignment horizontal="left"/>
    </xf>
    <xf numFmtId="1" fontId="6" fillId="0" borderId="10" xfId="0" applyNumberFormat="1" applyFont="1" applyBorder="1" applyAlignment="1">
      <alignment horizontal="center"/>
    </xf>
    <xf numFmtId="0" fontId="1" fillId="15" borderId="10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" fontId="6" fillId="0" borderId="7" xfId="0" applyNumberFormat="1" applyFont="1" applyBorder="1" applyAlignment="1">
      <alignment horizontal="center"/>
    </xf>
    <xf numFmtId="0" fontId="6" fillId="0" borderId="7" xfId="0" applyFont="1" applyBorder="1"/>
    <xf numFmtId="0" fontId="6" fillId="0" borderId="13" xfId="0" applyFont="1" applyBorder="1" applyAlignment="1">
      <alignment horizontal="center"/>
    </xf>
    <xf numFmtId="165" fontId="6" fillId="0" borderId="0" xfId="0" applyNumberFormat="1" applyFont="1" applyAlignment="1">
      <alignment horizontal="center"/>
    </xf>
    <xf numFmtId="0" fontId="0" fillId="11" borderId="0" xfId="0" applyFill="1" applyAlignment="1">
      <alignment horizontal="center"/>
    </xf>
    <xf numFmtId="45" fontId="6" fillId="0" borderId="0" xfId="0" applyNumberFormat="1" applyFont="1" applyAlignment="1">
      <alignment horizontal="center"/>
    </xf>
    <xf numFmtId="47" fontId="6" fillId="0" borderId="0" xfId="0" applyNumberFormat="1" applyFont="1" applyAlignment="1">
      <alignment horizontal="center"/>
    </xf>
    <xf numFmtId="46" fontId="1" fillId="0" borderId="0" xfId="0" applyNumberFormat="1" applyFont="1" applyAlignment="1">
      <alignment horizontal="center"/>
    </xf>
    <xf numFmtId="46" fontId="12" fillId="0" borderId="0" xfId="0" applyNumberFormat="1" applyFont="1" applyAlignment="1">
      <alignment horizontal="center"/>
    </xf>
    <xf numFmtId="46" fontId="6" fillId="0" borderId="0" xfId="0" applyNumberFormat="1" applyFont="1" applyAlignment="1">
      <alignment horizontal="center"/>
    </xf>
    <xf numFmtId="0" fontId="6" fillId="14" borderId="0" xfId="0" applyFont="1" applyFill="1" applyAlignment="1">
      <alignment horizontal="center"/>
    </xf>
    <xf numFmtId="46" fontId="5" fillId="3" borderId="1" xfId="0" applyNumberFormat="1" applyFont="1" applyFill="1" applyBorder="1" applyAlignment="1">
      <alignment horizontal="center" wrapText="1"/>
    </xf>
    <xf numFmtId="21" fontId="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/>
    <xf numFmtId="0" fontId="19" fillId="14" borderId="0" xfId="0" applyFont="1" applyFill="1" applyAlignment="1">
      <alignment horizontal="center"/>
    </xf>
    <xf numFmtId="0" fontId="24" fillId="12" borderId="0" xfId="0" applyFont="1" applyFill="1"/>
    <xf numFmtId="0" fontId="1" fillId="22" borderId="10" xfId="0" applyFont="1" applyFill="1" applyBorder="1" applyAlignment="1">
      <alignment horizontal="center"/>
    </xf>
    <xf numFmtId="1" fontId="6" fillId="23" borderId="10" xfId="0" applyNumberFormat="1" applyFont="1" applyFill="1" applyBorder="1" applyAlignment="1">
      <alignment horizontal="center"/>
    </xf>
    <xf numFmtId="1" fontId="6" fillId="23" borderId="10" xfId="0" applyNumberFormat="1" applyFont="1" applyFill="1" applyBorder="1"/>
    <xf numFmtId="1" fontId="6" fillId="0" borderId="10" xfId="0" applyNumberFormat="1" applyFont="1" applyBorder="1"/>
    <xf numFmtId="0" fontId="1" fillId="22" borderId="10" xfId="0" applyFont="1" applyFill="1" applyBorder="1"/>
    <xf numFmtId="0" fontId="1" fillId="0" borderId="10" xfId="0" applyFont="1" applyBorder="1"/>
    <xf numFmtId="0" fontId="0" fillId="0" borderId="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22" borderId="0" xfId="0" applyFill="1" applyAlignment="1">
      <alignment horizontal="center"/>
    </xf>
    <xf numFmtId="0" fontId="15" fillId="3" borderId="5" xfId="0" applyFont="1" applyFill="1" applyBorder="1" applyAlignment="1">
      <alignment horizontal="center" wrapText="1"/>
    </xf>
    <xf numFmtId="0" fontId="25" fillId="0" borderId="0" xfId="0" applyFont="1" applyAlignment="1">
      <alignment horizontal="center"/>
    </xf>
    <xf numFmtId="0" fontId="6" fillId="23" borderId="10" xfId="0" applyFont="1" applyFill="1" applyBorder="1" applyAlignment="1">
      <alignment horizontal="center"/>
    </xf>
    <xf numFmtId="0" fontId="6" fillId="22" borderId="10" xfId="0" applyFont="1" applyFill="1" applyBorder="1" applyAlignment="1">
      <alignment horizontal="center"/>
    </xf>
    <xf numFmtId="0" fontId="26" fillId="0" borderId="18" xfId="0" applyFont="1" applyBorder="1"/>
    <xf numFmtId="0" fontId="26" fillId="0" borderId="18" xfId="0" applyFont="1" applyBorder="1" applyAlignment="1">
      <alignment horizontal="center"/>
    </xf>
    <xf numFmtId="0" fontId="0" fillId="10" borderId="0" xfId="0" applyFill="1" applyAlignment="1">
      <alignment horizontal="center"/>
    </xf>
    <xf numFmtId="0" fontId="27" fillId="0" borderId="0" xfId="0" applyFont="1" applyAlignment="1">
      <alignment horizontal="center"/>
    </xf>
    <xf numFmtId="1" fontId="19" fillId="0" borderId="3" xfId="0" applyNumberFormat="1" applyFont="1" applyBorder="1" applyAlignment="1">
      <alignment horizontal="center"/>
    </xf>
    <xf numFmtId="10" fontId="19" fillId="0" borderId="0" xfId="1" applyNumberFormat="1" applyFont="1" applyAlignment="1">
      <alignment horizontal="center"/>
    </xf>
    <xf numFmtId="10" fontId="8" fillId="0" borderId="0" xfId="1" applyNumberFormat="1" applyFont="1" applyFill="1" applyAlignment="1">
      <alignment horizontal="center"/>
    </xf>
    <xf numFmtId="0" fontId="26" fillId="0" borderId="0" xfId="0" applyFont="1"/>
    <xf numFmtId="0" fontId="26" fillId="0" borderId="0" xfId="0" applyFont="1" applyAlignment="1">
      <alignment horizontal="center"/>
    </xf>
    <xf numFmtId="46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0" fontId="1" fillId="0" borderId="3" xfId="1" applyNumberFormat="1" applyFont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0" fontId="6" fillId="0" borderId="18" xfId="0" applyFont="1" applyBorder="1" applyAlignment="1">
      <alignment horizontal="left"/>
    </xf>
    <xf numFmtId="1" fontId="6" fillId="0" borderId="18" xfId="0" applyNumberFormat="1" applyFont="1" applyBorder="1" applyAlignment="1">
      <alignment horizontal="center"/>
    </xf>
    <xf numFmtId="165" fontId="6" fillId="0" borderId="3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0" fontId="6" fillId="0" borderId="3" xfId="1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0" fontId="8" fillId="0" borderId="3" xfId="1" applyNumberFormat="1" applyFont="1" applyBorder="1" applyAlignment="1">
      <alignment horizontal="center"/>
    </xf>
    <xf numFmtId="0" fontId="26" fillId="25" borderId="18" xfId="0" applyFont="1" applyFill="1" applyBorder="1"/>
    <xf numFmtId="0" fontId="26" fillId="25" borderId="18" xfId="0" applyFont="1" applyFill="1" applyBorder="1" applyAlignment="1">
      <alignment horizontal="center"/>
    </xf>
    <xf numFmtId="0" fontId="26" fillId="25" borderId="7" xfId="0" applyFont="1" applyFill="1" applyBorder="1"/>
    <xf numFmtId="0" fontId="26" fillId="26" borderId="18" xfId="0" applyFont="1" applyFill="1" applyBorder="1"/>
    <xf numFmtId="0" fontId="1" fillId="0" borderId="12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28" fillId="27" borderId="18" xfId="0" applyFont="1" applyFill="1" applyBorder="1"/>
    <xf numFmtId="0" fontId="28" fillId="27" borderId="18" xfId="0" applyFont="1" applyFill="1" applyBorder="1" applyAlignment="1">
      <alignment horizontal="center"/>
    </xf>
    <xf numFmtId="0" fontId="28" fillId="0" borderId="18" xfId="0" applyFont="1" applyBorder="1"/>
    <xf numFmtId="0" fontId="28" fillId="0" borderId="18" xfId="0" applyFont="1" applyBorder="1" applyAlignment="1">
      <alignment horizontal="center"/>
    </xf>
    <xf numFmtId="0" fontId="29" fillId="27" borderId="18" xfId="0" applyFont="1" applyFill="1" applyBorder="1"/>
    <xf numFmtId="0" fontId="29" fillId="27" borderId="18" xfId="0" applyFont="1" applyFill="1" applyBorder="1" applyAlignment="1">
      <alignment horizontal="center"/>
    </xf>
    <xf numFmtId="0" fontId="29" fillId="0" borderId="18" xfId="0" applyFont="1" applyBorder="1"/>
    <xf numFmtId="0" fontId="29" fillId="0" borderId="18" xfId="0" applyFont="1" applyBorder="1" applyAlignment="1">
      <alignment horizontal="center"/>
    </xf>
    <xf numFmtId="0" fontId="26" fillId="28" borderId="18" xfId="0" applyFont="1" applyFill="1" applyBorder="1"/>
    <xf numFmtId="0" fontId="26" fillId="28" borderId="18" xfId="0" applyFont="1" applyFill="1" applyBorder="1" applyAlignment="1">
      <alignment horizontal="center"/>
    </xf>
    <xf numFmtId="0" fontId="26" fillId="16" borderId="18" xfId="0" applyFont="1" applyFill="1" applyBorder="1"/>
    <xf numFmtId="0" fontId="4" fillId="3" borderId="0" xfId="0" applyFont="1" applyFill="1" applyAlignment="1">
      <alignment horizontal="center"/>
    </xf>
    <xf numFmtId="0" fontId="13" fillId="12" borderId="0" xfId="0" applyFont="1" applyFill="1" applyAlignment="1">
      <alignment horizontal="center"/>
    </xf>
    <xf numFmtId="0" fontId="13" fillId="8" borderId="0" xfId="0" applyFont="1" applyFill="1" applyAlignment="1">
      <alignment horizontal="center"/>
    </xf>
    <xf numFmtId="0" fontId="13" fillId="6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3" fillId="13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13" fillId="17" borderId="0" xfId="0" applyFont="1" applyFill="1" applyAlignment="1">
      <alignment horizontal="center"/>
    </xf>
    <xf numFmtId="0" fontId="13" fillId="17" borderId="10" xfId="0" applyFont="1" applyFill="1" applyBorder="1" applyAlignment="1">
      <alignment horizontal="center"/>
    </xf>
    <xf numFmtId="0" fontId="13" fillId="17" borderId="6" xfId="0" applyFont="1" applyFill="1" applyBorder="1" applyAlignment="1">
      <alignment horizontal="center"/>
    </xf>
    <xf numFmtId="0" fontId="13" fillId="17" borderId="7" xfId="0" applyFont="1" applyFill="1" applyBorder="1" applyAlignment="1">
      <alignment horizontal="center"/>
    </xf>
    <xf numFmtId="0" fontId="13" fillId="17" borderId="8" xfId="0" applyFont="1" applyFill="1" applyBorder="1" applyAlignment="1">
      <alignment horizontal="center"/>
    </xf>
    <xf numFmtId="0" fontId="13" fillId="17" borderId="9" xfId="0" applyFont="1" applyFill="1" applyBorder="1" applyAlignment="1">
      <alignment horizontal="center"/>
    </xf>
    <xf numFmtId="0" fontId="4" fillId="21" borderId="15" xfId="0" applyFont="1" applyFill="1" applyBorder="1" applyAlignment="1">
      <alignment horizontal="center"/>
    </xf>
    <xf numFmtId="0" fontId="4" fillId="21" borderId="16" xfId="0" applyFont="1" applyFill="1" applyBorder="1" applyAlignment="1">
      <alignment horizontal="center"/>
    </xf>
    <xf numFmtId="0" fontId="4" fillId="21" borderId="17" xfId="0" applyFont="1" applyFill="1" applyBorder="1" applyAlignment="1">
      <alignment horizontal="center"/>
    </xf>
    <xf numFmtId="0" fontId="4" fillId="3" borderId="16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1" fillId="24" borderId="0" xfId="0" applyFont="1" applyFill="1" applyAlignment="1">
      <alignment horizontal="left"/>
    </xf>
    <xf numFmtId="0" fontId="1" fillId="24" borderId="10" xfId="0" applyFont="1" applyFill="1" applyBorder="1" applyAlignment="1">
      <alignment horizontal="left"/>
    </xf>
    <xf numFmtId="0" fontId="13" fillId="15" borderId="15" xfId="0" applyFont="1" applyFill="1" applyBorder="1" applyAlignment="1">
      <alignment horizontal="center"/>
    </xf>
    <xf numFmtId="0" fontId="13" fillId="15" borderId="16" xfId="0" applyFont="1" applyFill="1" applyBorder="1" applyAlignment="1">
      <alignment horizontal="center"/>
    </xf>
    <xf numFmtId="0" fontId="13" fillId="15" borderId="17" xfId="0" applyFont="1" applyFill="1" applyBorder="1" applyAlignment="1">
      <alignment horizontal="center"/>
    </xf>
    <xf numFmtId="0" fontId="13" fillId="19" borderId="15" xfId="0" applyFont="1" applyFill="1" applyBorder="1" applyAlignment="1">
      <alignment horizontal="center"/>
    </xf>
    <xf numFmtId="0" fontId="13" fillId="19" borderId="16" xfId="0" applyFont="1" applyFill="1" applyBorder="1" applyAlignment="1">
      <alignment horizontal="center"/>
    </xf>
    <xf numFmtId="0" fontId="13" fillId="19" borderId="17" xfId="0" applyFont="1" applyFill="1" applyBorder="1" applyAlignment="1">
      <alignment horizontal="center"/>
    </xf>
    <xf numFmtId="0" fontId="13" fillId="20" borderId="15" xfId="0" applyFont="1" applyFill="1" applyBorder="1" applyAlignment="1">
      <alignment horizontal="center"/>
    </xf>
    <xf numFmtId="0" fontId="13" fillId="20" borderId="16" xfId="0" applyFont="1" applyFill="1" applyBorder="1" applyAlignment="1">
      <alignment horizontal="center"/>
    </xf>
    <xf numFmtId="0" fontId="13" fillId="20" borderId="17" xfId="0" applyFont="1" applyFill="1" applyBorder="1" applyAlignment="1">
      <alignment horizontal="center"/>
    </xf>
    <xf numFmtId="0" fontId="4" fillId="18" borderId="15" xfId="0" applyFont="1" applyFill="1" applyBorder="1" applyAlignment="1">
      <alignment horizontal="center"/>
    </xf>
    <xf numFmtId="0" fontId="4" fillId="18" borderId="16" xfId="0" applyFont="1" applyFill="1" applyBorder="1" applyAlignment="1">
      <alignment horizontal="center"/>
    </xf>
    <xf numFmtId="0" fontId="4" fillId="18" borderId="17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13" fillId="9" borderId="16" xfId="0" applyFont="1" applyFill="1" applyBorder="1" applyAlignment="1">
      <alignment horizontal="center"/>
    </xf>
    <xf numFmtId="0" fontId="13" fillId="9" borderId="17" xfId="0" applyFont="1" applyFill="1" applyBorder="1" applyAlignment="1">
      <alignment horizontal="center"/>
    </xf>
    <xf numFmtId="0" fontId="13" fillId="6" borderId="16" xfId="0" applyFont="1" applyFill="1" applyBorder="1" applyAlignment="1">
      <alignment horizontal="center"/>
    </xf>
    <xf numFmtId="0" fontId="13" fillId="6" borderId="17" xfId="0" applyFont="1" applyFill="1" applyBorder="1" applyAlignment="1">
      <alignment horizontal="center"/>
    </xf>
    <xf numFmtId="0" fontId="13" fillId="8" borderId="16" xfId="0" applyFont="1" applyFill="1" applyBorder="1" applyAlignment="1">
      <alignment horizontal="center"/>
    </xf>
    <xf numFmtId="0" fontId="13" fillId="8" borderId="17" xfId="0" applyFont="1" applyFill="1" applyBorder="1" applyAlignment="1">
      <alignment horizontal="center"/>
    </xf>
    <xf numFmtId="0" fontId="13" fillId="12" borderId="16" xfId="0" applyFont="1" applyFill="1" applyBorder="1" applyAlignment="1">
      <alignment horizontal="center"/>
    </xf>
    <xf numFmtId="0" fontId="13" fillId="12" borderId="17" xfId="0" applyFont="1" applyFill="1" applyBorder="1" applyAlignment="1">
      <alignment horizontal="center"/>
    </xf>
    <xf numFmtId="0" fontId="26" fillId="26" borderId="19" xfId="0" applyFont="1" applyFill="1" applyBorder="1"/>
    <xf numFmtId="0" fontId="0" fillId="0" borderId="8" xfId="0" applyBorder="1"/>
    <xf numFmtId="0" fontId="26" fillId="0" borderId="20" xfId="0" applyFont="1" applyBorder="1"/>
    <xf numFmtId="0" fontId="0" fillId="0" borderId="10" xfId="0" applyBorder="1"/>
    <xf numFmtId="0" fontId="26" fillId="26" borderId="20" xfId="0" applyFont="1" applyFill="1" applyBorder="1"/>
  </cellXfs>
  <cellStyles count="3">
    <cellStyle name="Comma" xfId="2" builtinId="3"/>
    <cellStyle name="Normal" xfId="0" builtinId="0"/>
    <cellStyle name="Percent" xfId="1" builtinId="5"/>
  </cellStyles>
  <dxfs count="39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4" formatCode="0.00%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mm:ss.0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>
          <fgColor indexed="64"/>
        </patternFill>
      </fill>
      <alignment horizontal="center" vertical="bottom" textRotation="0" indent="0" justifyLastLine="0" shrinkToFit="0" readingOrder="0"/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scheme val="none"/>
      </font>
      <fill>
        <patternFill patternType="solid">
          <fgColor indexed="64"/>
          <bgColor theme="8" tint="0.3999755851924192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4" formatCode="0.00%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4" formatCode="mm:ss.0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mm:ss.0;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mm:ss.0;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4" formatCode="0.00%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mm:ss.0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4" formatCode="mm:ss.0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4" formatCode="0.00%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mm:ss.0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mm:ss.0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indent="0" justifyLastLine="0" shrinkToFit="0" readingOrder="0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4" formatCode="0.00%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4" formatCode="mm:ss.0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1" formatCode="[h]:mm:ss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rgb="FF00B050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>
          <fgColor indexed="64"/>
        </patternFill>
      </fill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4" formatCode="0.00%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28" formatCode="mm:ss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>
          <fgColor indexed="64"/>
        </patternFill>
      </fill>
      <alignment horizontal="center" vertical="bottom" textRotation="0" indent="0" justifyLastLine="0" shrinkToFit="0" readingOrder="0"/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rgb="FF00B050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4" formatCode="0.00%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4" formatCode="mm:ss.0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mm:ss.0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rgb="FF00B050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4" formatCode="0.00%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4" formatCode="mm:ss.0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mm:ss.0;@"/>
      <alignment horizontal="center" vertical="bottom" textRotation="0" wrapText="0" indent="0" justifyLastLine="0" shrinkToFit="0" readingOrder="0"/>
      <border outline="0">
        <left style="medium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  <border outline="0">
        <right style="medium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rgb="FF00B050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4" formatCode="0.00%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4" formatCode="mm:ss.0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1" formatCode="[h]:mm:ss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scheme val="none"/>
      </font>
      <fill>
        <patternFill>
          <fgColor indexed="64"/>
          <bgColor rgb="FF00B050"/>
        </patternFill>
      </fill>
      <alignment horizontal="center" vertical="bottom" textRotation="0" wrapText="1" relativeIndent="0" justifyLastLine="0" shrinkToFit="0" readingOrder="0"/>
    </dxf>
  </dxfs>
  <tableStyles count="0" defaultTableStyle="TableStyleMedium9" defaultPivotStyle="PivotStyleLight16"/>
  <colors>
    <mruColors>
      <color rgb="FFFFFFCC"/>
      <color rgb="FFFF5050"/>
      <color rgb="FFFFFF99"/>
      <color rgb="FF66FF33"/>
      <color rgb="FFFFCC00"/>
      <color rgb="FF00FF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3282" displayName="Table13282" ref="A5:S26" totalsRowCount="1" headerRowDxfId="393" dataDxfId="391" headerRowBorderDxfId="392">
  <autoFilter ref="A5:S25" xr:uid="{00000000-0009-0000-0100-000001000000}"/>
  <sortState xmlns:xlrd2="http://schemas.microsoft.com/office/spreadsheetml/2017/richdata2" ref="A6:S25">
    <sortCondition descending="1" ref="F6:F25"/>
  </sortState>
  <tableColumns count="19">
    <tableColumn id="1" xr3:uid="{00000000-0010-0000-0000-000001000000}" name="First Name" totalsRowFunction="custom" dataDxfId="390" totalsRowDxfId="389">
      <totalsRowFormula>COUNTA(A6:A20)</totalsRowFormula>
    </tableColumn>
    <tableColumn id="2" xr3:uid="{00000000-0010-0000-0000-000002000000}" name="Last Name" dataDxfId="388" totalsRowDxfId="387"/>
    <tableColumn id="15" xr3:uid="{00000000-0010-0000-0000-00000F000000}" name="Contestant #" dataDxfId="386" totalsRowDxfId="385"/>
    <tableColumn id="3" xr3:uid="{00000000-0010-0000-0000-000003000000}" name="Employer" dataDxfId="384" totalsRowDxfId="383"/>
    <tableColumn id="4" xr3:uid="{00000000-0010-0000-0000-000004000000}" name="State" dataDxfId="382" totalsRowDxfId="381"/>
    <tableColumn id="5" xr3:uid="{00000000-0010-0000-0000-000005000000}" name="Total Score" totalsRowDxfId="380">
      <calculatedColumnFormula>SUM(H6:Q6)</calculatedColumnFormula>
    </tableColumn>
    <tableColumn id="6" xr3:uid="{00000000-0010-0000-0000-000006000000}" name="Time" dataDxfId="379" totalsRowDxfId="378"/>
    <tableColumn id="7" xr3:uid="{00000000-0010-0000-0000-000007000000}" name="Off-Set" dataDxfId="377" totalsRowDxfId="376"/>
    <tableColumn id="18" xr3:uid="{00000000-0010-0000-0000-000012000000}" name="Serpentine" dataDxfId="375" totalsRowDxfId="374"/>
    <tableColumn id="8" xr3:uid="{00000000-0010-0000-0000-000008000000}" name="Alley Backup" dataDxfId="373" totalsRowDxfId="372"/>
    <tableColumn id="9" xr3:uid="{00000000-0010-0000-0000-000009000000}" name="Right Hand Turn" dataDxfId="371" totalsRowDxfId="370"/>
    <tableColumn id="10" xr3:uid="{00000000-0010-0000-0000-00000A000000}" name="Parallel Parking" dataDxfId="369" totalsRowDxfId="368"/>
    <tableColumn id="16" xr3:uid="{00000000-0010-0000-0000-000010000000}" name="Straight Line" dataDxfId="367" totalsRowDxfId="366"/>
    <tableColumn id="11" xr3:uid="{00000000-0010-0000-0000-00000B000000}" name="Stop Line" dataDxfId="365" totalsRowDxfId="364"/>
    <tableColumn id="12" xr3:uid="{00000000-0010-0000-0000-00000C000000}" name="CDL" dataDxfId="363" totalsRowDxfId="362"/>
    <tableColumn id="13" xr3:uid="{00000000-0010-0000-0000-00000D000000}" name="Air Brake" dataDxfId="361" totalsRowDxfId="360"/>
    <tableColumn id="14" xr3:uid="{00000000-0010-0000-0000-00000E000000}" name="Exam" dataDxfId="359" totalsRowDxfId="358"/>
    <tableColumn id="17" xr3:uid="{00000000-0010-0000-0000-000011000000}" name="Percentage" dataDxfId="357" totalsRowDxfId="356" dataCellStyle="Percent">
      <calculatedColumnFormula>IF(Table13282[[#This Row],[Total Score]]=0,0,Table13282[[#This Row],[Total Score]]/$M$4)</calculatedColumnFormula>
    </tableColumn>
    <tableColumn id="19" xr3:uid="{00000000-0010-0000-0000-000013000000}" name="Column1" dataDxfId="355" totalsRowDxfId="354"/>
  </tableColumns>
  <tableStyleInfo name="TableStyleLight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1000000}" name="Table1329" displayName="Table1329" ref="A5:S26" totalsRowCount="1" headerRowDxfId="353" dataDxfId="351" headerRowBorderDxfId="352">
  <autoFilter ref="A5:S25" xr:uid="{00000000-0009-0000-0100-000008000000}"/>
  <sortState xmlns:xlrd2="http://schemas.microsoft.com/office/spreadsheetml/2017/richdata2" ref="A6:S25">
    <sortCondition descending="1" ref="F6:F25"/>
  </sortState>
  <tableColumns count="19">
    <tableColumn id="1" xr3:uid="{00000000-0010-0000-0100-000001000000}" name="First Name" totalsRowFunction="custom" dataDxfId="350" totalsRowDxfId="349">
      <totalsRowFormula>COUNTA(A6:A22)</totalsRowFormula>
    </tableColumn>
    <tableColumn id="2" xr3:uid="{00000000-0010-0000-0100-000002000000}" name="Last Name" dataDxfId="348" totalsRowDxfId="347"/>
    <tableColumn id="15" xr3:uid="{00000000-0010-0000-0100-00000F000000}" name="Contestant #" dataDxfId="346" totalsRowDxfId="345"/>
    <tableColumn id="3" xr3:uid="{00000000-0010-0000-0100-000003000000}" name="Employer" dataDxfId="344" totalsRowDxfId="343"/>
    <tableColumn id="4" xr3:uid="{00000000-0010-0000-0100-000004000000}" name="State" dataDxfId="342" totalsRowDxfId="341"/>
    <tableColumn id="5" xr3:uid="{00000000-0010-0000-0100-000005000000}" name="Total Score" dataDxfId="340" totalsRowDxfId="339">
      <calculatedColumnFormula>SUM(H6:Q6)</calculatedColumnFormula>
    </tableColumn>
    <tableColumn id="6" xr3:uid="{00000000-0010-0000-0100-000006000000}" name="Time" dataDxfId="338" totalsRowDxfId="337"/>
    <tableColumn id="7" xr3:uid="{00000000-0010-0000-0100-000007000000}" name="Off-Set" dataDxfId="336" totalsRowDxfId="335"/>
    <tableColumn id="18" xr3:uid="{00000000-0010-0000-0100-000012000000}" name="Serpentine" dataDxfId="334" totalsRowDxfId="333"/>
    <tableColumn id="8" xr3:uid="{00000000-0010-0000-0100-000008000000}" name="Alley Backup" dataDxfId="332" totalsRowDxfId="331"/>
    <tableColumn id="9" xr3:uid="{00000000-0010-0000-0100-000009000000}" name="Right Hand Turn" dataDxfId="330" totalsRowDxfId="329"/>
    <tableColumn id="10" xr3:uid="{00000000-0010-0000-0100-00000A000000}" name="Parallel Parking" dataDxfId="328" totalsRowDxfId="327"/>
    <tableColumn id="16" xr3:uid="{00000000-0010-0000-0100-000010000000}" name="Straight Line" dataDxfId="326" totalsRowDxfId="325"/>
    <tableColumn id="11" xr3:uid="{00000000-0010-0000-0100-00000B000000}" name="Stop Line" dataDxfId="324" totalsRowDxfId="323"/>
    <tableColumn id="12" xr3:uid="{00000000-0010-0000-0100-00000C000000}" name="CDL" dataDxfId="322" totalsRowDxfId="321"/>
    <tableColumn id="13" xr3:uid="{00000000-0010-0000-0100-00000D000000}" name="Air Brake" dataDxfId="320" totalsRowDxfId="319"/>
    <tableColumn id="14" xr3:uid="{00000000-0010-0000-0100-00000E000000}" name="Exam" dataDxfId="318" totalsRowDxfId="317"/>
    <tableColumn id="17" xr3:uid="{00000000-0010-0000-0100-000011000000}" name="Percentage" dataDxfId="316" totalsRowDxfId="315" dataCellStyle="Percent">
      <calculatedColumnFormula>IF(Table1329[[#This Row],[Total Score]]=0,0,Table1329[[#This Row],[Total Score]]/$M$4)</calculatedColumnFormula>
    </tableColumn>
    <tableColumn id="19" xr3:uid="{00000000-0010-0000-0100-000013000000}" name="Column1" dataDxfId="314" totalsRowDxfId="313"/>
  </tableColumns>
  <tableStyleInfo name="TableStyleLight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132104" displayName="Table132104" ref="A5:R19" totalsRowCount="1" headerRowDxfId="312" dataDxfId="310" headerRowBorderDxfId="311">
  <autoFilter ref="A5:R18" xr:uid="{00000000-0009-0000-0100-000003000000}"/>
  <sortState xmlns:xlrd2="http://schemas.microsoft.com/office/spreadsheetml/2017/richdata2" ref="A6:R18">
    <sortCondition descending="1" ref="F6:F18"/>
  </sortState>
  <tableColumns count="18">
    <tableColumn id="1" xr3:uid="{00000000-0010-0000-0200-000001000000}" name="First Name" totalsRowFunction="custom" dataDxfId="309" totalsRowDxfId="308">
      <totalsRowFormula>COUNTA(A6:A13)</totalsRowFormula>
    </tableColumn>
    <tableColumn id="2" xr3:uid="{00000000-0010-0000-0200-000002000000}" name="Last Name" dataDxfId="307" totalsRowDxfId="306"/>
    <tableColumn id="15" xr3:uid="{00000000-0010-0000-0200-00000F000000}" name="Contestant #" dataDxfId="305" totalsRowDxfId="304"/>
    <tableColumn id="3" xr3:uid="{00000000-0010-0000-0200-000003000000}" name="Employer" dataDxfId="303" totalsRowDxfId="302"/>
    <tableColumn id="4" xr3:uid="{00000000-0010-0000-0200-000004000000}" name="State" dataDxfId="301" totalsRowDxfId="300"/>
    <tableColumn id="5" xr3:uid="{00000000-0010-0000-0200-000005000000}" name="Total Score" dataDxfId="299" totalsRowDxfId="298">
      <calculatedColumnFormula>SUM(H6:Q6)</calculatedColumnFormula>
    </tableColumn>
    <tableColumn id="6" xr3:uid="{00000000-0010-0000-0200-000006000000}" name="Time" dataDxfId="297" totalsRowDxfId="296"/>
    <tableColumn id="7" xr3:uid="{00000000-0010-0000-0200-000007000000}" name="Off-Set" dataDxfId="295" totalsRowDxfId="294"/>
    <tableColumn id="18" xr3:uid="{00000000-0010-0000-0200-000012000000}" name="Serpentine" dataDxfId="293" totalsRowDxfId="292"/>
    <tableColumn id="8" xr3:uid="{00000000-0010-0000-0200-000008000000}" name="Alley Backup" dataDxfId="291" totalsRowDxfId="290"/>
    <tableColumn id="9" xr3:uid="{00000000-0010-0000-0200-000009000000}" name="Right Hand Turn" dataDxfId="289" totalsRowDxfId="288"/>
    <tableColumn id="10" xr3:uid="{00000000-0010-0000-0200-00000A000000}" name="Parallel Parking" dataDxfId="287" totalsRowDxfId="286"/>
    <tableColumn id="16" xr3:uid="{00000000-0010-0000-0200-000010000000}" name="Straight Line" dataDxfId="285" totalsRowDxfId="284"/>
    <tableColumn id="11" xr3:uid="{00000000-0010-0000-0200-00000B000000}" name="Stop Line" dataDxfId="283" totalsRowDxfId="282"/>
    <tableColumn id="12" xr3:uid="{00000000-0010-0000-0200-00000C000000}" name="CDL" dataDxfId="281" totalsRowDxfId="280"/>
    <tableColumn id="13" xr3:uid="{00000000-0010-0000-0200-00000D000000}" name="Air Brake" dataDxfId="279" totalsRowDxfId="278"/>
    <tableColumn id="14" xr3:uid="{00000000-0010-0000-0200-00000E000000}" name="Exam" dataDxfId="277" totalsRowDxfId="276"/>
    <tableColumn id="17" xr3:uid="{00000000-0010-0000-0200-000011000000}" name="Percentage" dataDxfId="275" totalsRowDxfId="274" dataCellStyle="Percent">
      <calculatedColumnFormula>IF(Table132104[[#This Row],[Total Score]]=0,0,Table132104[[#This Row],[Total Score]]/$M$4)</calculatedColumnFormula>
    </tableColumn>
  </tableColumns>
  <tableStyleInfo name="TableStyleLight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le1326" displayName="Table1326" ref="A5:S16" totalsRowCount="1" headerRowDxfId="273" dataDxfId="271" headerRowBorderDxfId="272">
  <autoFilter ref="A5:S15" xr:uid="{00000000-0009-0000-0100-000005000000}">
    <filterColumn colId="6">
      <filters>
        <filter val="00:00"/>
      </filters>
    </filterColumn>
  </autoFilter>
  <sortState xmlns:xlrd2="http://schemas.microsoft.com/office/spreadsheetml/2017/richdata2" ref="A7:S15">
    <sortCondition descending="1" ref="F6:F15"/>
  </sortState>
  <tableColumns count="19">
    <tableColumn id="1" xr3:uid="{00000000-0010-0000-0300-000001000000}" name="First Name" totalsRowFunction="custom" dataDxfId="270" totalsRowDxfId="269">
      <totalsRowFormula>COUNTA(A6:A15)</totalsRowFormula>
    </tableColumn>
    <tableColumn id="2" xr3:uid="{00000000-0010-0000-0300-000002000000}" name="Last Name" dataDxfId="268" totalsRowDxfId="267"/>
    <tableColumn id="18" xr3:uid="{00000000-0010-0000-0300-000012000000}" name="Contestant #" dataDxfId="266" totalsRowDxfId="265"/>
    <tableColumn id="3" xr3:uid="{00000000-0010-0000-0300-000003000000}" name="Employer" dataDxfId="264" totalsRowDxfId="263"/>
    <tableColumn id="4" xr3:uid="{00000000-0010-0000-0300-000004000000}" name="State" dataDxfId="262" totalsRowDxfId="261"/>
    <tableColumn id="5" xr3:uid="{00000000-0010-0000-0300-000005000000}" name="Total Score" dataDxfId="260" totalsRowDxfId="259">
      <calculatedColumnFormula>SUM(H6:Q6)</calculatedColumnFormula>
    </tableColumn>
    <tableColumn id="6" xr3:uid="{00000000-0010-0000-0300-000006000000}" name="Time" dataDxfId="258" totalsRowDxfId="257"/>
    <tableColumn id="7" xr3:uid="{00000000-0010-0000-0300-000007000000}" name="Off-Set" dataDxfId="256" totalsRowDxfId="255"/>
    <tableColumn id="8" xr3:uid="{00000000-0010-0000-0300-000008000000}" name="Serpentine" dataDxfId="254" totalsRowDxfId="253"/>
    <tableColumn id="15" xr3:uid="{00000000-0010-0000-0300-00000F000000}" name="Alley Backup" dataDxfId="252" totalsRowDxfId="251"/>
    <tableColumn id="9" xr3:uid="{00000000-0010-0000-0300-000009000000}" name="Right Hand Turn" dataDxfId="250" totalsRowDxfId="249"/>
    <tableColumn id="10" xr3:uid="{00000000-0010-0000-0300-00000A000000}" name="Parallel Parking" dataDxfId="248" totalsRowDxfId="247"/>
    <tableColumn id="16" xr3:uid="{00000000-0010-0000-0300-000010000000}" name="Straight Line" dataDxfId="246" totalsRowDxfId="245"/>
    <tableColumn id="11" xr3:uid="{00000000-0010-0000-0300-00000B000000}" name="Stop Line" dataDxfId="244" totalsRowDxfId="243"/>
    <tableColumn id="12" xr3:uid="{00000000-0010-0000-0300-00000C000000}" name="CDL" dataDxfId="242" totalsRowDxfId="241">
      <calculatedColumnFormula>44+16</calculatedColumnFormula>
    </tableColumn>
    <tableColumn id="13" xr3:uid="{00000000-0010-0000-0300-00000D000000}" name="Air Brake" dataDxfId="240" totalsRowDxfId="239"/>
    <tableColumn id="14" xr3:uid="{00000000-0010-0000-0300-00000E000000}" name="Exam" dataDxfId="238" totalsRowDxfId="237"/>
    <tableColumn id="17" xr3:uid="{00000000-0010-0000-0300-000011000000}" name="Percentage" dataDxfId="236" totalsRowDxfId="235" dataCellStyle="Percent">
      <calculatedColumnFormula>Table1326[[#This Row],[Total Score]]/$M$4</calculatedColumnFormula>
    </tableColumn>
    <tableColumn id="19" xr3:uid="{00000000-0010-0000-0300-000013000000}" name="Column1" dataDxfId="234" totalsRowDxfId="233"/>
  </tableColumns>
  <tableStyleInfo name="TableStyleLight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Table132118" displayName="Table132118" ref="A5:S19" totalsRowCount="1" headerRowDxfId="232" dataDxfId="230" headerRowBorderDxfId="231">
  <autoFilter ref="A5:S18" xr:uid="{00000000-0009-0000-0100-000007000000}"/>
  <sortState xmlns:xlrd2="http://schemas.microsoft.com/office/spreadsheetml/2017/richdata2" ref="A6:S18">
    <sortCondition descending="1" ref="F6:F18"/>
  </sortState>
  <tableColumns count="19">
    <tableColumn id="1" xr3:uid="{00000000-0010-0000-0400-000001000000}" name="First Name" totalsRowFunction="custom" dataDxfId="229" totalsRowDxfId="228">
      <totalsRowFormula>COUNTA(A6:A18)</totalsRowFormula>
    </tableColumn>
    <tableColumn id="2" xr3:uid="{00000000-0010-0000-0400-000002000000}" name="Last Name" dataDxfId="227" totalsRowDxfId="226"/>
    <tableColumn id="15" xr3:uid="{00000000-0010-0000-0400-00000F000000}" name="Contestant #" dataDxfId="225" totalsRowDxfId="224"/>
    <tableColumn id="3" xr3:uid="{00000000-0010-0000-0400-000003000000}" name="Employer" dataDxfId="223" totalsRowDxfId="222"/>
    <tableColumn id="4" xr3:uid="{00000000-0010-0000-0400-000004000000}" name="State" dataDxfId="221" totalsRowDxfId="220"/>
    <tableColumn id="5" xr3:uid="{00000000-0010-0000-0400-000005000000}" name="Total Score" dataDxfId="219" totalsRowDxfId="218">
      <calculatedColumnFormula>SUM(H6:Q6)</calculatedColumnFormula>
    </tableColumn>
    <tableColumn id="6" xr3:uid="{00000000-0010-0000-0400-000006000000}" name="Time" dataDxfId="217" totalsRowDxfId="216"/>
    <tableColumn id="7" xr3:uid="{00000000-0010-0000-0400-000007000000}" name="Off-Set" dataDxfId="215" totalsRowDxfId="214"/>
    <tableColumn id="18" xr3:uid="{00000000-0010-0000-0400-000012000000}" name="Serpentine" dataDxfId="213" totalsRowDxfId="212"/>
    <tableColumn id="8" xr3:uid="{00000000-0010-0000-0400-000008000000}" name="Alley Backup" dataDxfId="211" totalsRowDxfId="210"/>
    <tableColumn id="9" xr3:uid="{00000000-0010-0000-0400-000009000000}" name="Right Hand Turn" dataDxfId="209" totalsRowDxfId="208"/>
    <tableColumn id="10" xr3:uid="{00000000-0010-0000-0400-00000A000000}" name="Parallel Parking" dataDxfId="207" totalsRowDxfId="206"/>
    <tableColumn id="16" xr3:uid="{00000000-0010-0000-0400-000010000000}" name="Straight Line" dataDxfId="205" totalsRowDxfId="204"/>
    <tableColumn id="11" xr3:uid="{00000000-0010-0000-0400-00000B000000}" name="Stop Line" dataDxfId="203" totalsRowDxfId="202"/>
    <tableColumn id="12" xr3:uid="{00000000-0010-0000-0400-00000C000000}" name="CDL" dataDxfId="201" totalsRowDxfId="200"/>
    <tableColumn id="13" xr3:uid="{00000000-0010-0000-0400-00000D000000}" name="Air Brake" dataDxfId="199" totalsRowDxfId="198"/>
    <tableColumn id="14" xr3:uid="{00000000-0010-0000-0400-00000E000000}" name="Exam" dataDxfId="197" totalsRowDxfId="196"/>
    <tableColumn id="17" xr3:uid="{00000000-0010-0000-0400-000011000000}" name="Percentage" dataDxfId="195" totalsRowDxfId="194" dataCellStyle="Percent">
      <calculatedColumnFormula>Table132118[[#This Row],[Total Score]]/$M$4</calculatedColumnFormula>
    </tableColumn>
    <tableColumn id="19" xr3:uid="{00000000-0010-0000-0400-000013000000}" name="Column1" dataDxfId="193" totalsRowDxfId="192"/>
  </tableColumns>
  <tableStyleInfo name="TableStyleLight4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5000000}" name="Table13" displayName="Table13" ref="A5:L12" totalsRowShown="0" headerRowDxfId="191" dataDxfId="189" headerRowBorderDxfId="190">
  <autoFilter ref="A5:L12" xr:uid="{00000000-0009-0000-0100-000002000000}"/>
  <sortState xmlns:xlrd2="http://schemas.microsoft.com/office/spreadsheetml/2017/richdata2" ref="A6:L12">
    <sortCondition descending="1" ref="E6:E12"/>
  </sortState>
  <tableColumns count="12">
    <tableColumn id="1" xr3:uid="{00000000-0010-0000-0500-000001000000}" name="First Name" dataDxfId="188"/>
    <tableColumn id="2" xr3:uid="{00000000-0010-0000-0500-000002000000}" name="Last Name" dataDxfId="187"/>
    <tableColumn id="3" xr3:uid="{00000000-0010-0000-0500-000003000000}" name="Employer" dataDxfId="186"/>
    <tableColumn id="4" xr3:uid="{00000000-0010-0000-0500-000004000000}" name="State" dataDxfId="185"/>
    <tableColumn id="5" xr3:uid="{00000000-0010-0000-0500-000005000000}" name="Total Score" dataDxfId="184">
      <calculatedColumnFormula>SUM(G6:J6)</calculatedColumnFormula>
    </tableColumn>
    <tableColumn id="6" xr3:uid="{00000000-0010-0000-0500-000006000000}" name="Time" dataDxfId="183"/>
    <tableColumn id="7" xr3:uid="{00000000-0010-0000-0500-000007000000}" name="Written" dataDxfId="182"/>
    <tableColumn id="8" xr3:uid="{00000000-0010-0000-0500-000008000000}" name="Diaqnostic" dataDxfId="181"/>
    <tableColumn id="9" xr3:uid="{00000000-0010-0000-0500-000009000000}" name="Pre-Trip" dataDxfId="180"/>
    <tableColumn id="12" xr3:uid="{00000000-0010-0000-0500-00000C000000}" name="Air Brake" dataDxfId="179"/>
    <tableColumn id="10" xr3:uid="{00000000-0010-0000-0500-00000A000000}" name="Problem Solved" dataDxfId="178"/>
    <tableColumn id="11" xr3:uid="{00000000-0010-0000-0500-00000B000000}" name="Percentage" dataDxfId="177" dataCellStyle="Percent">
      <calculatedColumnFormula>Table13[[#This Row],[Total Score]]/$J$4</calculatedColumnFormula>
    </tableColumn>
  </tableColumns>
  <tableStyleInfo name="TableStyleMedium5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6000000}" name="Table137" displayName="Table137" ref="A5:K9" totalsRowShown="0" headerRowDxfId="176" dataDxfId="174" headerRowBorderDxfId="175">
  <autoFilter ref="A5:K9" xr:uid="{00000000-0009-0000-0100-000006000000}"/>
  <sortState xmlns:xlrd2="http://schemas.microsoft.com/office/spreadsheetml/2017/richdata2" ref="A6:K9">
    <sortCondition descending="1" ref="E6:E9"/>
  </sortState>
  <tableColumns count="11">
    <tableColumn id="1" xr3:uid="{00000000-0010-0000-0600-000001000000}" name="First Name" dataDxfId="173"/>
    <tableColumn id="2" xr3:uid="{00000000-0010-0000-0600-000002000000}" name="Last Name" dataDxfId="172"/>
    <tableColumn id="3" xr3:uid="{00000000-0010-0000-0600-000003000000}" name="Employer" dataDxfId="171"/>
    <tableColumn id="4" xr3:uid="{00000000-0010-0000-0600-000004000000}" name="State" dataDxfId="170"/>
    <tableColumn id="5" xr3:uid="{00000000-0010-0000-0600-000005000000}" name="Total Score" dataDxfId="169">
      <calculatedColumnFormula>SUM(G6:I6)</calculatedColumnFormula>
    </tableColumn>
    <tableColumn id="6" xr3:uid="{00000000-0010-0000-0600-000006000000}" name="Time" dataDxfId="168"/>
    <tableColumn id="7" xr3:uid="{00000000-0010-0000-0600-000007000000}" name="Written" dataDxfId="167"/>
    <tableColumn id="8" xr3:uid="{00000000-0010-0000-0600-000008000000}" name="Diaqnostics" dataDxfId="166"/>
    <tableColumn id="10" xr3:uid="{00000000-0010-0000-0600-00000A000000}" name="Pre-Trip" dataDxfId="165"/>
    <tableColumn id="12" xr3:uid="{00000000-0010-0000-0600-00000C000000}" name="Problem Solved" dataDxfId="164"/>
    <tableColumn id="11" xr3:uid="{00000000-0010-0000-0600-00000B000000}" name="Percentage" dataDxfId="163" dataCellStyle="Percent">
      <calculatedColumnFormula>Table137[[#This Row],[Total Score]]/$I$4</calculatedColumnFormula>
    </tableColumn>
  </tableColumns>
  <tableStyleInfo name="TableStyleMedium5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7000000}" name="Table13241410" displayName="Table13241410" ref="A5:Y14" totalsRowShown="0" headerRowDxfId="162" dataDxfId="160" totalsRowDxfId="159" headerRowBorderDxfId="161">
  <autoFilter ref="A5:Y14" xr:uid="{00000000-0009-0000-0100-000009000000}"/>
  <sortState xmlns:xlrd2="http://schemas.microsoft.com/office/spreadsheetml/2017/richdata2" ref="A6:Y14">
    <sortCondition descending="1" ref="F6:F14"/>
  </sortState>
  <tableColumns count="25">
    <tableColumn id="1" xr3:uid="{00000000-0010-0000-0700-000001000000}" name="First Name" dataDxfId="158" totalsRowDxfId="157"/>
    <tableColumn id="2" xr3:uid="{00000000-0010-0000-0700-000002000000}" name="Last Name" dataDxfId="156" totalsRowDxfId="155"/>
    <tableColumn id="23" xr3:uid="{00000000-0010-0000-0700-000017000000}" name="Contestant #" dataDxfId="154" totalsRowDxfId="153"/>
    <tableColumn id="3" xr3:uid="{00000000-0010-0000-0700-000003000000}" name="Employer" dataDxfId="152" totalsRowDxfId="151"/>
    <tableColumn id="4" xr3:uid="{00000000-0010-0000-0700-000004000000}" name="State" dataDxfId="150" totalsRowDxfId="149"/>
    <tableColumn id="5" xr3:uid="{00000000-0010-0000-0700-000005000000}" name="Total Score" dataDxfId="148" totalsRowDxfId="147">
      <calculatedColumnFormula>SUM(H6:X6)</calculatedColumnFormula>
    </tableColumn>
    <tableColumn id="6" xr3:uid="{00000000-0010-0000-0700-000006000000}" name="Time" dataDxfId="146" totalsRowDxfId="145" dataCellStyle="Comma"/>
    <tableColumn id="7" xr3:uid="{00000000-0010-0000-0700-000007000000}" name="S1F" dataDxfId="144" totalsRowDxfId="143"/>
    <tableColumn id="8" xr3:uid="{00000000-0010-0000-0700-000008000000}" name="S1R" dataDxfId="142" totalsRowDxfId="141"/>
    <tableColumn id="9" xr3:uid="{00000000-0010-0000-0700-000009000000}" name="S2F" dataDxfId="140" totalsRowDxfId="139"/>
    <tableColumn id="15" xr3:uid="{00000000-0010-0000-0700-00000F000000}" name="S2R" dataDxfId="138" totalsRowDxfId="137"/>
    <tableColumn id="10" xr3:uid="{00000000-0010-0000-0700-00000A000000}" name="S3F" dataDxfId="136" totalsRowDxfId="135"/>
    <tableColumn id="16" xr3:uid="{00000000-0010-0000-0700-000010000000}" name="S3R" dataDxfId="134" totalsRowDxfId="133"/>
    <tableColumn id="11" xr3:uid="{00000000-0010-0000-0700-00000B000000}" name="S3Fwd" dataDxfId="132" totalsRowDxfId="131"/>
    <tableColumn id="12" xr3:uid="{00000000-0010-0000-0700-00000C000000}" name="S4R" dataDxfId="130" totalsRowDxfId="129"/>
    <tableColumn id="24" xr3:uid="{00000000-0010-0000-0700-000018000000}" name="S4R2" dataDxfId="128" totalsRowDxfId="127"/>
    <tableColumn id="13" xr3:uid="{00000000-0010-0000-0700-00000D000000}" name="S5F" dataDxfId="126" totalsRowDxfId="125"/>
    <tableColumn id="17" xr3:uid="{00000000-0010-0000-0700-000011000000}" name="S5F2" dataDxfId="124" totalsRowDxfId="123"/>
    <tableColumn id="18" xr3:uid="{00000000-0010-0000-0700-000012000000}" name="S6R" dataDxfId="122" totalsRowDxfId="121"/>
    <tableColumn id="19" xr3:uid="{00000000-0010-0000-0700-000013000000}" name="S6R2" dataDxfId="120" totalsRowDxfId="119"/>
    <tableColumn id="25" xr3:uid="{00000000-0010-0000-0700-000019000000}" name="S6R3" dataDxfId="118" totalsRowDxfId="117"/>
    <tableColumn id="20" xr3:uid="{00000000-0010-0000-0700-000014000000}" name="S7R" dataDxfId="116" totalsRowDxfId="115"/>
    <tableColumn id="21" xr3:uid="{00000000-0010-0000-0700-000015000000}" name="Seat Belt" dataDxfId="114" totalsRowDxfId="113"/>
    <tableColumn id="22" xr3:uid="{00000000-0010-0000-0700-000016000000}" name="Pre Trip" dataDxfId="112" totalsRowDxfId="111"/>
    <tableColumn id="14" xr3:uid="{00000000-0010-0000-0700-00000E000000}" name="Percentage" dataDxfId="110" totalsRowDxfId="109" dataCellStyle="Percent">
      <calculatedColumnFormula>Table13241410[[#This Row],[Total Score]]/$R$4</calculatedColumnFormula>
    </tableColumn>
  </tableColumns>
  <tableStyleInfo name="TableStyleLight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8000000}" name="Table13241311" displayName="Table13241311" ref="A5:Y13" totalsRowShown="0" headerRowDxfId="108" dataDxfId="106" headerRowBorderDxfId="107">
  <autoFilter ref="A5:Y13" xr:uid="{00000000-0009-0000-0100-00000A000000}"/>
  <sortState xmlns:xlrd2="http://schemas.microsoft.com/office/spreadsheetml/2017/richdata2" ref="A6:Y13">
    <sortCondition descending="1" ref="F6:F13"/>
  </sortState>
  <tableColumns count="25">
    <tableColumn id="1" xr3:uid="{00000000-0010-0000-0800-000001000000}" name="First Name" dataDxfId="105"/>
    <tableColumn id="2" xr3:uid="{00000000-0010-0000-0800-000002000000}" name="Last Name" dataDxfId="104"/>
    <tableColumn id="23" xr3:uid="{00000000-0010-0000-0800-000017000000}" name="Contestant #" dataDxfId="103"/>
    <tableColumn id="3" xr3:uid="{00000000-0010-0000-0800-000003000000}" name="Employer" dataDxfId="102"/>
    <tableColumn id="4" xr3:uid="{00000000-0010-0000-0800-000004000000}" name="State" dataDxfId="101"/>
    <tableColumn id="5" xr3:uid="{00000000-0010-0000-0800-000005000000}" name="Total Score" dataDxfId="100">
      <calculatedColumnFormula>SUM(H6:X6)</calculatedColumnFormula>
    </tableColumn>
    <tableColumn id="6" xr3:uid="{00000000-0010-0000-0800-000006000000}" name="Time" dataDxfId="99" dataCellStyle="Comma"/>
    <tableColumn id="7" xr3:uid="{00000000-0010-0000-0800-000007000000}" name="S1F" dataDxfId="98"/>
    <tableColumn id="8" xr3:uid="{00000000-0010-0000-0800-000008000000}" name="S1R" dataDxfId="97"/>
    <tableColumn id="9" xr3:uid="{00000000-0010-0000-0800-000009000000}" name="S2F" dataDxfId="96"/>
    <tableColumn id="15" xr3:uid="{00000000-0010-0000-0800-00000F000000}" name="S2R" dataDxfId="95"/>
    <tableColumn id="10" xr3:uid="{00000000-0010-0000-0800-00000A000000}" name="S3F" dataDxfId="94"/>
    <tableColumn id="16" xr3:uid="{00000000-0010-0000-0800-000010000000}" name="S3R" dataDxfId="93"/>
    <tableColumn id="11" xr3:uid="{00000000-0010-0000-0800-00000B000000}" name="S3Fwd" dataDxfId="92"/>
    <tableColumn id="12" xr3:uid="{00000000-0010-0000-0800-00000C000000}" name="S4R" dataDxfId="91"/>
    <tableColumn id="25" xr3:uid="{00000000-0010-0000-0800-000019000000}" name="S4R2" dataDxfId="90"/>
    <tableColumn id="13" xr3:uid="{00000000-0010-0000-0800-00000D000000}" name="S5F" dataDxfId="89"/>
    <tableColumn id="17" xr3:uid="{00000000-0010-0000-0800-000011000000}" name="S5R" dataDxfId="88"/>
    <tableColumn id="18" xr3:uid="{00000000-0010-0000-0800-000012000000}" name="S6R" dataDxfId="87"/>
    <tableColumn id="19" xr3:uid="{00000000-0010-0000-0800-000013000000}" name="S6R3" dataDxfId="86"/>
    <tableColumn id="24" xr3:uid="{00000000-0010-0000-0800-000018000000}" name="S6R2" dataDxfId="85"/>
    <tableColumn id="20" xr3:uid="{00000000-0010-0000-0800-000014000000}" name="S7R" dataDxfId="84"/>
    <tableColumn id="21" xr3:uid="{00000000-0010-0000-0800-000015000000}" name="Seat Belt" dataDxfId="83"/>
    <tableColumn id="22" xr3:uid="{00000000-0010-0000-0800-000016000000}" name="Pre Trip" dataDxfId="82"/>
    <tableColumn id="14" xr3:uid="{00000000-0010-0000-0800-00000E000000}" name="Percentage" dataDxfId="81" dataCellStyle="Percent">
      <calculatedColumnFormula>Table13241311[[#This Row],[Total Score]]/$R$4</calculatedColumnFormula>
    </tableColumn>
  </tableColumns>
  <tableStyleInfo name="TableStyleLight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9000000}" name="Table13241214" displayName="Table13241214" ref="A5:Y16" totalsRowCount="1" headerRowDxfId="80" dataDxfId="78" headerRowBorderDxfId="79">
  <autoFilter ref="A5:Y15" xr:uid="{00000000-0009-0000-0100-00000D000000}"/>
  <sortState xmlns:xlrd2="http://schemas.microsoft.com/office/spreadsheetml/2017/richdata2" ref="A6:Y15">
    <sortCondition descending="1" ref="F6:F15"/>
  </sortState>
  <tableColumns count="25">
    <tableColumn id="1" xr3:uid="{00000000-0010-0000-0900-000001000000}" name="First Name" dataDxfId="77" totalsRowDxfId="76"/>
    <tableColumn id="2" xr3:uid="{00000000-0010-0000-0900-000002000000}" name="Last Name" dataDxfId="75" totalsRowDxfId="74"/>
    <tableColumn id="23" xr3:uid="{00000000-0010-0000-0900-000017000000}" name="Contestant #" dataDxfId="73" totalsRowDxfId="72"/>
    <tableColumn id="3" xr3:uid="{00000000-0010-0000-0900-000003000000}" name="Employer" dataDxfId="71" totalsRowDxfId="70"/>
    <tableColumn id="4" xr3:uid="{00000000-0010-0000-0900-000004000000}" name="State" dataDxfId="69" totalsRowDxfId="68"/>
    <tableColumn id="5" xr3:uid="{00000000-0010-0000-0900-000005000000}" name="Total Score" dataDxfId="67" totalsRowDxfId="66">
      <calculatedColumnFormula>SUM(H6:X6)</calculatedColumnFormula>
    </tableColumn>
    <tableColumn id="6" xr3:uid="{00000000-0010-0000-0900-000006000000}" name="Time" dataDxfId="65" totalsRowDxfId="64" dataCellStyle="Comma"/>
    <tableColumn id="7" xr3:uid="{00000000-0010-0000-0900-000007000000}" name="S1F" dataDxfId="63" totalsRowDxfId="62"/>
    <tableColumn id="8" xr3:uid="{00000000-0010-0000-0900-000008000000}" name="S1R" dataDxfId="61" totalsRowDxfId="60"/>
    <tableColumn id="9" xr3:uid="{00000000-0010-0000-0900-000009000000}" name="S2F" dataDxfId="59" totalsRowDxfId="58"/>
    <tableColumn id="15" xr3:uid="{00000000-0010-0000-0900-00000F000000}" name="S2R" dataDxfId="57" totalsRowDxfId="56"/>
    <tableColumn id="10" xr3:uid="{00000000-0010-0000-0900-00000A000000}" name="S3F" dataDxfId="55" totalsRowDxfId="54"/>
    <tableColumn id="16" xr3:uid="{00000000-0010-0000-0900-000010000000}" name="S3R" dataDxfId="53" totalsRowDxfId="52"/>
    <tableColumn id="11" xr3:uid="{00000000-0010-0000-0900-00000B000000}" name="S3Fwd" dataDxfId="51" totalsRowDxfId="50"/>
    <tableColumn id="12" xr3:uid="{00000000-0010-0000-0900-00000C000000}" name="S4R" dataDxfId="49" totalsRowDxfId="48"/>
    <tableColumn id="13" xr3:uid="{00000000-0010-0000-0900-00000D000000}" name="S4R2" dataDxfId="47" totalsRowDxfId="46"/>
    <tableColumn id="24" xr3:uid="{00000000-0010-0000-0900-000018000000}" name="S5FWD" dataDxfId="45" totalsRowDxfId="44"/>
    <tableColumn id="17" xr3:uid="{00000000-0010-0000-0900-000011000000}" name="S5FWD2" dataDxfId="43" totalsRowDxfId="42"/>
    <tableColumn id="18" xr3:uid="{00000000-0010-0000-0900-000012000000}" name="S6R" dataDxfId="41" totalsRowDxfId="40"/>
    <tableColumn id="25" xr3:uid="{00000000-0010-0000-0900-000019000000}" name="S6R2" dataDxfId="39" totalsRowDxfId="38"/>
    <tableColumn id="19" xr3:uid="{00000000-0010-0000-0900-000013000000}" name="S6R3" dataDxfId="37" totalsRowDxfId="36"/>
    <tableColumn id="20" xr3:uid="{00000000-0010-0000-0900-000014000000}" name="S7R" dataDxfId="35" totalsRowDxfId="34"/>
    <tableColumn id="21" xr3:uid="{00000000-0010-0000-0900-000015000000}" name="Seat Belt" dataDxfId="33" totalsRowDxfId="32"/>
    <tableColumn id="22" xr3:uid="{00000000-0010-0000-0900-000016000000}" name="Pre Trip" dataDxfId="31" totalsRowDxfId="30"/>
    <tableColumn id="14" xr3:uid="{00000000-0010-0000-0900-00000E000000}" name="Percentage" dataDxfId="29" totalsRowDxfId="28" dataCellStyle="Percent">
      <calculatedColumnFormula>IF(Table13241214[[#This Row],[Total Score]]=0,0,Table13241214[[#This Row],[Total Score]]/$R$4)</calculatedColumnFormula>
    </tableColumn>
  </tableColumns>
  <tableStyleInfo name="TableStyleLight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A000000}" name="Table1324515" displayName="Table1324515" ref="A5:Y12" totalsRowShown="0" headerRowDxfId="27" dataDxfId="25" headerRowBorderDxfId="26">
  <autoFilter ref="A5:Y12" xr:uid="{00000000-0009-0000-0100-00000E000000}"/>
  <sortState xmlns:xlrd2="http://schemas.microsoft.com/office/spreadsheetml/2017/richdata2" ref="A6:Y12">
    <sortCondition ref="F6:F12"/>
  </sortState>
  <tableColumns count="25">
    <tableColumn id="1" xr3:uid="{00000000-0010-0000-0A00-000001000000}" name="First Name" dataDxfId="24"/>
    <tableColumn id="2" xr3:uid="{00000000-0010-0000-0A00-000002000000}" name="Last Name" dataDxfId="23"/>
    <tableColumn id="23" xr3:uid="{00000000-0010-0000-0A00-000017000000}" name="Contestant #" dataDxfId="22"/>
    <tableColumn id="3" xr3:uid="{00000000-0010-0000-0A00-000003000000}" name="Employer" dataDxfId="21"/>
    <tableColumn id="4" xr3:uid="{00000000-0010-0000-0A00-000004000000}" name="State" dataDxfId="20"/>
    <tableColumn id="5" xr3:uid="{00000000-0010-0000-0A00-000005000000}" name="Total Score" dataDxfId="19">
      <calculatedColumnFormula>SUM(H6:X6)</calculatedColumnFormula>
    </tableColumn>
    <tableColumn id="6" xr3:uid="{00000000-0010-0000-0A00-000006000000}" name="Time" dataDxfId="18"/>
    <tableColumn id="7" xr3:uid="{00000000-0010-0000-0A00-000007000000}" name="S1F" dataDxfId="17"/>
    <tableColumn id="8" xr3:uid="{00000000-0010-0000-0A00-000008000000}" name="S1R" dataDxfId="16"/>
    <tableColumn id="9" xr3:uid="{00000000-0010-0000-0A00-000009000000}" name="S2F" dataDxfId="15"/>
    <tableColumn id="15" xr3:uid="{00000000-0010-0000-0A00-00000F000000}" name="S2R" dataDxfId="14"/>
    <tableColumn id="10" xr3:uid="{00000000-0010-0000-0A00-00000A000000}" name="S3F" dataDxfId="13"/>
    <tableColumn id="16" xr3:uid="{00000000-0010-0000-0A00-000010000000}" name="S3R" dataDxfId="12"/>
    <tableColumn id="11" xr3:uid="{00000000-0010-0000-0A00-00000B000000}" name="S3Fwd" dataDxfId="11"/>
    <tableColumn id="12" xr3:uid="{00000000-0010-0000-0A00-00000C000000}" name="S4R" dataDxfId="10"/>
    <tableColumn id="24" xr3:uid="{00000000-0010-0000-0A00-000018000000}" name="S4R2" dataDxfId="9"/>
    <tableColumn id="25" xr3:uid="{00000000-0010-0000-0A00-000019000000}" name="S5F" dataDxfId="8"/>
    <tableColumn id="13" xr3:uid="{00000000-0010-0000-0A00-00000D000000}" name="S5F2" dataDxfId="7"/>
    <tableColumn id="17" xr3:uid="{00000000-0010-0000-0A00-000011000000}" name="S6R" dataDxfId="6"/>
    <tableColumn id="18" xr3:uid="{00000000-0010-0000-0A00-000012000000}" name="S6R2" dataDxfId="5"/>
    <tableColumn id="19" xr3:uid="{00000000-0010-0000-0A00-000013000000}" name="S6R3" dataDxfId="4"/>
    <tableColumn id="20" xr3:uid="{00000000-0010-0000-0A00-000014000000}" name="S7R" dataDxfId="3"/>
    <tableColumn id="21" xr3:uid="{00000000-0010-0000-0A00-000015000000}" name="Seat Belt" dataDxfId="2"/>
    <tableColumn id="22" xr3:uid="{00000000-0010-0000-0A00-000016000000}" name="Pre Trip" dataDxfId="1"/>
    <tableColumn id="14" xr3:uid="{00000000-0010-0000-0A00-00000E000000}" name="Percentage" dataDxfId="0" dataCellStyle="Percent">
      <calculatedColumnFormula>Table1324515[[#This Row],[Total Score]]/$Q$4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S35"/>
  <sheetViews>
    <sheetView tabSelected="1" zoomScale="86" zoomScaleNormal="80" workbookViewId="0">
      <pane ySplit="5" topLeftCell="A6" activePane="bottomLeft" state="frozen"/>
      <selection activeCell="B34" sqref="B34"/>
      <selection pane="bottomLeft" sqref="A1:R1"/>
    </sheetView>
  </sheetViews>
  <sheetFormatPr defaultColWidth="9.109375" defaultRowHeight="13.8" x14ac:dyDescent="0.25"/>
  <cols>
    <col min="1" max="1" width="20.109375" style="6" bestFit="1" customWidth="1"/>
    <col min="2" max="2" width="20" style="6" bestFit="1" customWidth="1"/>
    <col min="3" max="3" width="20" style="40" customWidth="1"/>
    <col min="4" max="4" width="22.44140625" style="6" bestFit="1" customWidth="1"/>
    <col min="5" max="5" width="13.88671875" style="6" customWidth="1"/>
    <col min="6" max="6" width="21.109375" style="40" customWidth="1"/>
    <col min="7" max="7" width="13.88671875" style="31" customWidth="1"/>
    <col min="8" max="8" width="15.88671875" style="6" customWidth="1"/>
    <col min="9" max="9" width="20.5546875" style="6" customWidth="1"/>
    <col min="10" max="10" width="23" style="6" customWidth="1"/>
    <col min="11" max="12" width="26.88671875" style="6" customWidth="1"/>
    <col min="13" max="13" width="22.88671875" style="6" customWidth="1"/>
    <col min="14" max="14" width="18.88671875" style="6" customWidth="1"/>
    <col min="15" max="15" width="12.88671875" style="6" customWidth="1"/>
    <col min="16" max="16" width="18.5546875" style="6" customWidth="1"/>
    <col min="17" max="17" width="14.44140625" style="6" customWidth="1"/>
    <col min="18" max="18" width="21.109375" style="23" bestFit="1" customWidth="1"/>
    <col min="19" max="16384" width="9.109375" style="1"/>
  </cols>
  <sheetData>
    <row r="1" spans="1:19" s="7" customFormat="1" ht="21" x14ac:dyDescent="0.4">
      <c r="A1" s="190" t="s">
        <v>285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</row>
    <row r="3" spans="1:19" s="7" customFormat="1" ht="21" x14ac:dyDescent="0.4">
      <c r="A3" s="190" t="s">
        <v>74</v>
      </c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</row>
    <row r="4" spans="1:19" s="3" customFormat="1" ht="20.399999999999999" x14ac:dyDescent="0.35">
      <c r="A4" s="2"/>
      <c r="B4" s="2"/>
      <c r="C4" s="35"/>
      <c r="D4" s="2"/>
      <c r="E4" s="2"/>
      <c r="F4" s="35"/>
      <c r="G4" s="108" t="s">
        <v>33</v>
      </c>
      <c r="H4" s="2"/>
      <c r="I4" s="2"/>
      <c r="J4" s="2"/>
      <c r="K4" s="8"/>
      <c r="L4" s="78" t="s">
        <v>28</v>
      </c>
      <c r="M4" s="78">
        <v>441</v>
      </c>
      <c r="N4" s="2"/>
      <c r="O4" s="2"/>
      <c r="P4" s="2"/>
      <c r="Q4" s="2"/>
      <c r="R4" s="22"/>
    </row>
    <row r="5" spans="1:19" s="5" customFormat="1" ht="30.6" thickBot="1" x14ac:dyDescent="0.3">
      <c r="A5" s="14" t="s">
        <v>0</v>
      </c>
      <c r="B5" s="14" t="s">
        <v>1</v>
      </c>
      <c r="C5" s="36" t="s">
        <v>50</v>
      </c>
      <c r="D5" s="14" t="s">
        <v>2</v>
      </c>
      <c r="E5" s="14" t="s">
        <v>9</v>
      </c>
      <c r="F5" s="36" t="s">
        <v>3</v>
      </c>
      <c r="G5" s="133" t="s">
        <v>4</v>
      </c>
      <c r="H5" s="14" t="s">
        <v>10</v>
      </c>
      <c r="I5" s="14" t="s">
        <v>42</v>
      </c>
      <c r="J5" s="14" t="s">
        <v>44</v>
      </c>
      <c r="K5" s="14" t="s">
        <v>43</v>
      </c>
      <c r="L5" s="14" t="s">
        <v>11</v>
      </c>
      <c r="M5" s="14" t="s">
        <v>12</v>
      </c>
      <c r="N5" s="15" t="s">
        <v>15</v>
      </c>
      <c r="O5" s="15" t="s">
        <v>13</v>
      </c>
      <c r="P5" s="15" t="s">
        <v>8</v>
      </c>
      <c r="Q5" s="15" t="s">
        <v>14</v>
      </c>
      <c r="R5" s="19" t="s">
        <v>27</v>
      </c>
      <c r="S5" s="105" t="s">
        <v>77</v>
      </c>
    </row>
    <row r="6" spans="1:19" ht="15.6" x14ac:dyDescent="0.3">
      <c r="A6" s="153" t="s">
        <v>152</v>
      </c>
      <c r="B6" s="153" t="s">
        <v>166</v>
      </c>
      <c r="C6" s="154">
        <v>1006</v>
      </c>
      <c r="D6" s="153" t="s">
        <v>124</v>
      </c>
      <c r="E6" s="24" t="s">
        <v>58</v>
      </c>
      <c r="F6" s="37">
        <f t="shared" ref="F6:F19" si="0">SUM(H6:Q6)</f>
        <v>411</v>
      </c>
      <c r="G6" s="131">
        <v>5.6134259259259271E-3</v>
      </c>
      <c r="H6" s="24">
        <v>50</v>
      </c>
      <c r="I6" s="24">
        <v>45</v>
      </c>
      <c r="J6" s="24">
        <v>25</v>
      </c>
      <c r="K6" s="24">
        <v>50</v>
      </c>
      <c r="L6" s="24">
        <v>0</v>
      </c>
      <c r="M6" s="24">
        <v>30</v>
      </c>
      <c r="N6" s="24">
        <v>30</v>
      </c>
      <c r="O6" s="24">
        <v>56</v>
      </c>
      <c r="P6" s="24">
        <v>25</v>
      </c>
      <c r="Q6" s="24">
        <v>100</v>
      </c>
      <c r="R6" s="25">
        <f>Table13282[[#This Row],[Total Score]]/$M$4</f>
        <v>0.93197278911564629</v>
      </c>
      <c r="S6" s="80"/>
    </row>
    <row r="7" spans="1:19" ht="15.6" x14ac:dyDescent="0.3">
      <c r="A7" s="153" t="s">
        <v>147</v>
      </c>
      <c r="B7" s="153" t="s">
        <v>161</v>
      </c>
      <c r="C7" s="154">
        <v>1002</v>
      </c>
      <c r="D7" s="153" t="s">
        <v>124</v>
      </c>
      <c r="E7" s="24" t="s">
        <v>58</v>
      </c>
      <c r="F7" s="37">
        <f t="shared" si="0"/>
        <v>381</v>
      </c>
      <c r="G7" s="131">
        <v>5.3240740740740748E-3</v>
      </c>
      <c r="H7" s="24">
        <v>50</v>
      </c>
      <c r="I7" s="24">
        <v>50</v>
      </c>
      <c r="J7" s="24">
        <v>0</v>
      </c>
      <c r="K7" s="24">
        <v>30</v>
      </c>
      <c r="L7" s="24">
        <v>0</v>
      </c>
      <c r="M7" s="24">
        <v>35</v>
      </c>
      <c r="N7" s="24">
        <v>35</v>
      </c>
      <c r="O7" s="24">
        <v>59</v>
      </c>
      <c r="P7" s="24">
        <v>22</v>
      </c>
      <c r="Q7" s="24">
        <v>100</v>
      </c>
      <c r="R7" s="25">
        <f>Table13282[[#This Row],[Total Score]]/$M$4</f>
        <v>0.86394557823129248</v>
      </c>
      <c r="S7" s="80"/>
    </row>
    <row r="8" spans="1:19" ht="15.6" x14ac:dyDescent="0.3">
      <c r="A8" s="153" t="s">
        <v>146</v>
      </c>
      <c r="B8" s="153" t="s">
        <v>158</v>
      </c>
      <c r="C8" s="154">
        <v>1011</v>
      </c>
      <c r="D8" s="153" t="s">
        <v>88</v>
      </c>
      <c r="E8" s="24" t="s">
        <v>58</v>
      </c>
      <c r="F8" s="37">
        <f t="shared" si="0"/>
        <v>371</v>
      </c>
      <c r="G8" s="131">
        <v>6.1921296296296299E-3</v>
      </c>
      <c r="H8" s="24">
        <v>50</v>
      </c>
      <c r="I8" s="24">
        <v>45</v>
      </c>
      <c r="J8" s="24">
        <v>0</v>
      </c>
      <c r="K8" s="24">
        <v>35</v>
      </c>
      <c r="L8" s="24">
        <v>0</v>
      </c>
      <c r="M8" s="24">
        <v>40</v>
      </c>
      <c r="N8" s="24">
        <v>45</v>
      </c>
      <c r="O8" s="24">
        <v>55</v>
      </c>
      <c r="P8" s="24">
        <v>11</v>
      </c>
      <c r="Q8" s="24">
        <v>90</v>
      </c>
      <c r="R8" s="25">
        <f>Table13282[[#This Row],[Total Score]]/$M$4</f>
        <v>0.84126984126984128</v>
      </c>
      <c r="S8" s="80"/>
    </row>
    <row r="9" spans="1:19" ht="15.6" x14ac:dyDescent="0.3">
      <c r="A9" s="153" t="s">
        <v>98</v>
      </c>
      <c r="B9" s="153" t="s">
        <v>160</v>
      </c>
      <c r="C9" s="154">
        <v>1001</v>
      </c>
      <c r="D9" s="153" t="s">
        <v>60</v>
      </c>
      <c r="E9" s="24" t="s">
        <v>58</v>
      </c>
      <c r="F9" s="37">
        <f t="shared" si="0"/>
        <v>361</v>
      </c>
      <c r="G9" s="131">
        <v>5.1967592592592595E-3</v>
      </c>
      <c r="H9" s="24">
        <v>35</v>
      </c>
      <c r="I9" s="24">
        <v>30</v>
      </c>
      <c r="J9" s="24">
        <v>0</v>
      </c>
      <c r="K9" s="24">
        <v>50</v>
      </c>
      <c r="L9" s="24">
        <v>0</v>
      </c>
      <c r="M9" s="24">
        <v>30</v>
      </c>
      <c r="N9" s="24">
        <v>45</v>
      </c>
      <c r="O9" s="24">
        <v>53</v>
      </c>
      <c r="P9" s="24">
        <v>18</v>
      </c>
      <c r="Q9" s="24">
        <v>100</v>
      </c>
      <c r="R9" s="25">
        <f>Table13282[[#This Row],[Total Score]]/$M$4</f>
        <v>0.81859410430838997</v>
      </c>
      <c r="S9" s="80"/>
    </row>
    <row r="10" spans="1:19" ht="15.6" x14ac:dyDescent="0.3">
      <c r="A10" s="153" t="s">
        <v>151</v>
      </c>
      <c r="B10" s="153" t="s">
        <v>164</v>
      </c>
      <c r="C10" s="154">
        <v>1012</v>
      </c>
      <c r="D10" s="153" t="s">
        <v>282</v>
      </c>
      <c r="E10" s="24" t="s">
        <v>58</v>
      </c>
      <c r="F10" s="37">
        <f t="shared" si="0"/>
        <v>356</v>
      </c>
      <c r="G10" s="131">
        <v>4.8148148148148152E-3</v>
      </c>
      <c r="H10" s="24">
        <v>50</v>
      </c>
      <c r="I10" s="24">
        <v>0</v>
      </c>
      <c r="J10" s="24">
        <v>30</v>
      </c>
      <c r="K10" s="24">
        <v>50</v>
      </c>
      <c r="L10" s="24">
        <v>0</v>
      </c>
      <c r="M10" s="24">
        <v>25</v>
      </c>
      <c r="N10" s="24">
        <v>45</v>
      </c>
      <c r="O10" s="24">
        <v>54</v>
      </c>
      <c r="P10" s="24">
        <v>22</v>
      </c>
      <c r="Q10" s="24">
        <v>80</v>
      </c>
      <c r="R10" s="25">
        <f>Table13282[[#This Row],[Total Score]]/$M$4</f>
        <v>0.80725623582766437</v>
      </c>
      <c r="S10" s="80"/>
    </row>
    <row r="11" spans="1:19" ht="15.6" x14ac:dyDescent="0.3">
      <c r="A11" s="153" t="s">
        <v>87</v>
      </c>
      <c r="B11" s="153" t="s">
        <v>157</v>
      </c>
      <c r="C11" s="154">
        <v>1005</v>
      </c>
      <c r="D11" s="153" t="s">
        <v>122</v>
      </c>
      <c r="E11" s="24" t="s">
        <v>58</v>
      </c>
      <c r="F11" s="37">
        <f t="shared" si="0"/>
        <v>353</v>
      </c>
      <c r="G11" s="131">
        <v>5.0810185185185186E-3</v>
      </c>
      <c r="H11" s="24">
        <v>50</v>
      </c>
      <c r="I11" s="24">
        <v>50</v>
      </c>
      <c r="J11" s="24">
        <v>35</v>
      </c>
      <c r="K11" s="24">
        <v>50</v>
      </c>
      <c r="L11" s="24">
        <v>0</v>
      </c>
      <c r="M11" s="24">
        <v>45</v>
      </c>
      <c r="N11" s="24">
        <v>0</v>
      </c>
      <c r="O11" s="24">
        <v>19</v>
      </c>
      <c r="P11" s="24">
        <v>4</v>
      </c>
      <c r="Q11" s="24">
        <v>100</v>
      </c>
      <c r="R11" s="25">
        <f>Table13282[[#This Row],[Total Score]]/$M$4</f>
        <v>0.80045351473922899</v>
      </c>
      <c r="S11" s="80"/>
    </row>
    <row r="12" spans="1:19" ht="15.6" x14ac:dyDescent="0.3">
      <c r="A12" s="153" t="s">
        <v>144</v>
      </c>
      <c r="B12" s="153" t="s">
        <v>155</v>
      </c>
      <c r="C12" s="154">
        <v>1009</v>
      </c>
      <c r="D12" s="153" t="s">
        <v>283</v>
      </c>
      <c r="E12" s="24" t="s">
        <v>58</v>
      </c>
      <c r="F12" s="37">
        <f t="shared" si="0"/>
        <v>329</v>
      </c>
      <c r="G12" s="131">
        <v>4.6180555555555558E-3</v>
      </c>
      <c r="H12" s="24">
        <v>35</v>
      </c>
      <c r="I12" s="24">
        <v>45</v>
      </c>
      <c r="J12" s="24">
        <v>0</v>
      </c>
      <c r="K12" s="24">
        <v>45</v>
      </c>
      <c r="L12" s="24">
        <v>0</v>
      </c>
      <c r="M12" s="24">
        <v>25</v>
      </c>
      <c r="N12" s="24">
        <v>40</v>
      </c>
      <c r="O12" s="24">
        <v>35</v>
      </c>
      <c r="P12" s="24">
        <v>14</v>
      </c>
      <c r="Q12" s="24">
        <v>90</v>
      </c>
      <c r="R12" s="25">
        <f>Table13282[[#This Row],[Total Score]]/$M$4</f>
        <v>0.74603174603174605</v>
      </c>
      <c r="S12" s="80"/>
    </row>
    <row r="13" spans="1:19" ht="15.6" x14ac:dyDescent="0.3">
      <c r="A13" s="153" t="s">
        <v>149</v>
      </c>
      <c r="B13" s="153" t="s">
        <v>162</v>
      </c>
      <c r="C13" s="154">
        <v>1016</v>
      </c>
      <c r="D13" s="153" t="s">
        <v>284</v>
      </c>
      <c r="E13" s="80" t="s">
        <v>58</v>
      </c>
      <c r="F13" s="37">
        <f t="shared" si="0"/>
        <v>325</v>
      </c>
      <c r="G13" s="131">
        <v>4.2476851851851851E-3</v>
      </c>
      <c r="H13" s="24">
        <v>50</v>
      </c>
      <c r="I13" s="24">
        <v>50</v>
      </c>
      <c r="J13" s="24">
        <v>0</v>
      </c>
      <c r="K13" s="24">
        <v>50</v>
      </c>
      <c r="L13" s="24">
        <v>0</v>
      </c>
      <c r="M13" s="24">
        <v>45</v>
      </c>
      <c r="N13" s="24">
        <v>25</v>
      </c>
      <c r="O13" s="24">
        <v>24</v>
      </c>
      <c r="P13" s="24">
        <v>11</v>
      </c>
      <c r="Q13" s="24">
        <v>70</v>
      </c>
      <c r="R13" s="25">
        <f>Table13282[[#This Row],[Total Score]]/$M$4</f>
        <v>0.7369614512471655</v>
      </c>
      <c r="S13" s="80"/>
    </row>
    <row r="14" spans="1:19" s="111" customFormat="1" ht="15.6" x14ac:dyDescent="0.3">
      <c r="A14" s="153" t="s">
        <v>99</v>
      </c>
      <c r="B14" s="153" t="s">
        <v>100</v>
      </c>
      <c r="C14" s="154">
        <v>1007</v>
      </c>
      <c r="D14" s="153" t="s">
        <v>123</v>
      </c>
      <c r="E14" s="24" t="s">
        <v>58</v>
      </c>
      <c r="F14" s="37">
        <f t="shared" si="0"/>
        <v>309</v>
      </c>
      <c r="G14" s="131">
        <v>4.4791666666666669E-3</v>
      </c>
      <c r="H14" s="24">
        <v>50</v>
      </c>
      <c r="I14" s="24">
        <v>50</v>
      </c>
      <c r="J14" s="24">
        <v>0</v>
      </c>
      <c r="K14" s="24">
        <v>50</v>
      </c>
      <c r="L14" s="24">
        <v>0</v>
      </c>
      <c r="M14" s="24">
        <v>25</v>
      </c>
      <c r="N14" s="24">
        <v>0</v>
      </c>
      <c r="O14" s="24">
        <v>26</v>
      </c>
      <c r="P14" s="24">
        <v>18</v>
      </c>
      <c r="Q14" s="24">
        <v>90</v>
      </c>
      <c r="R14" s="25">
        <f>Table13282[[#This Row],[Total Score]]/$M$4</f>
        <v>0.70068027210884354</v>
      </c>
      <c r="S14" s="80"/>
    </row>
    <row r="15" spans="1:19" ht="15.6" x14ac:dyDescent="0.3">
      <c r="A15" s="153" t="s">
        <v>143</v>
      </c>
      <c r="B15" s="153" t="s">
        <v>154</v>
      </c>
      <c r="C15" s="154">
        <v>1010</v>
      </c>
      <c r="D15" s="153" t="s">
        <v>120</v>
      </c>
      <c r="E15" s="24" t="s">
        <v>58</v>
      </c>
      <c r="F15" s="37">
        <f t="shared" si="0"/>
        <v>306</v>
      </c>
      <c r="G15" s="134">
        <v>5.5208333333333333E-3</v>
      </c>
      <c r="H15" s="24">
        <v>50</v>
      </c>
      <c r="I15" s="24">
        <v>45</v>
      </c>
      <c r="J15" s="24">
        <v>15</v>
      </c>
      <c r="K15" s="24">
        <v>50</v>
      </c>
      <c r="L15" s="24">
        <v>0</v>
      </c>
      <c r="M15" s="24">
        <v>25</v>
      </c>
      <c r="N15" s="24">
        <v>0</v>
      </c>
      <c r="O15" s="24">
        <v>43</v>
      </c>
      <c r="P15" s="24">
        <v>18</v>
      </c>
      <c r="Q15" s="24">
        <v>60</v>
      </c>
      <c r="R15" s="25">
        <f>Table13282[[#This Row],[Total Score]]/$M$4</f>
        <v>0.69387755102040816</v>
      </c>
      <c r="S15" s="80"/>
    </row>
    <row r="16" spans="1:19" ht="15.6" x14ac:dyDescent="0.3">
      <c r="A16" s="153" t="s">
        <v>66</v>
      </c>
      <c r="B16" s="153" t="s">
        <v>165</v>
      </c>
      <c r="C16" s="154">
        <v>1014</v>
      </c>
      <c r="D16" s="153" t="s">
        <v>126</v>
      </c>
      <c r="E16" s="24" t="s">
        <v>58</v>
      </c>
      <c r="F16" s="37">
        <f t="shared" si="0"/>
        <v>302</v>
      </c>
      <c r="G16" s="131">
        <v>4.5023148148148149E-3</v>
      </c>
      <c r="H16" s="24">
        <v>50</v>
      </c>
      <c r="I16" s="24">
        <v>25</v>
      </c>
      <c r="J16" s="24">
        <v>0</v>
      </c>
      <c r="K16" s="24">
        <v>50</v>
      </c>
      <c r="L16" s="24">
        <v>0</v>
      </c>
      <c r="M16" s="24">
        <v>25</v>
      </c>
      <c r="N16" s="24">
        <v>0</v>
      </c>
      <c r="O16" s="24">
        <v>44</v>
      </c>
      <c r="P16" s="24">
        <v>18</v>
      </c>
      <c r="Q16" s="24">
        <v>90</v>
      </c>
      <c r="R16" s="25">
        <f>Table13282[[#This Row],[Total Score]]/$M$4</f>
        <v>0.68480725623582761</v>
      </c>
      <c r="S16" s="80"/>
    </row>
    <row r="17" spans="1:19" ht="15.6" x14ac:dyDescent="0.3">
      <c r="A17" s="153" t="s">
        <v>68</v>
      </c>
      <c r="B17" s="153" t="s">
        <v>159</v>
      </c>
      <c r="C17" s="154">
        <v>1015</v>
      </c>
      <c r="D17" s="153" t="s">
        <v>127</v>
      </c>
      <c r="E17" s="24" t="s">
        <v>58</v>
      </c>
      <c r="F17" s="37">
        <f t="shared" si="0"/>
        <v>301</v>
      </c>
      <c r="G17" s="131">
        <v>3.6111111111111114E-3</v>
      </c>
      <c r="H17" s="24">
        <v>50</v>
      </c>
      <c r="I17" s="24">
        <v>40</v>
      </c>
      <c r="J17" s="24">
        <v>0</v>
      </c>
      <c r="K17" s="24">
        <v>50</v>
      </c>
      <c r="L17" s="24">
        <v>0</v>
      </c>
      <c r="M17" s="24">
        <v>30</v>
      </c>
      <c r="N17" s="24">
        <v>0</v>
      </c>
      <c r="O17" s="24">
        <v>43</v>
      </c>
      <c r="P17" s="24">
        <v>18</v>
      </c>
      <c r="Q17" s="24">
        <v>70</v>
      </c>
      <c r="R17" s="25">
        <f>Table13282[[#This Row],[Total Score]]/$M$4</f>
        <v>0.68253968253968256</v>
      </c>
      <c r="S17" s="80"/>
    </row>
    <row r="18" spans="1:19" ht="15.6" x14ac:dyDescent="0.3">
      <c r="A18" s="153" t="s">
        <v>145</v>
      </c>
      <c r="B18" s="153" t="s">
        <v>156</v>
      </c>
      <c r="C18" s="154">
        <v>1008</v>
      </c>
      <c r="D18" s="153" t="s">
        <v>122</v>
      </c>
      <c r="E18" s="80" t="s">
        <v>58</v>
      </c>
      <c r="F18" s="37">
        <f t="shared" si="0"/>
        <v>298</v>
      </c>
      <c r="G18" s="131">
        <v>2.8819444444444444E-3</v>
      </c>
      <c r="H18" s="80">
        <v>50</v>
      </c>
      <c r="I18" s="80">
        <v>45</v>
      </c>
      <c r="J18" s="80">
        <v>0</v>
      </c>
      <c r="K18" s="80">
        <v>50</v>
      </c>
      <c r="L18" s="80">
        <v>0</v>
      </c>
      <c r="M18" s="80">
        <v>25</v>
      </c>
      <c r="N18" s="80">
        <v>0</v>
      </c>
      <c r="O18" s="24">
        <v>37</v>
      </c>
      <c r="P18" s="24">
        <v>11</v>
      </c>
      <c r="Q18" s="24">
        <v>80</v>
      </c>
      <c r="R18" s="25">
        <f>Table13282[[#This Row],[Total Score]]/$M$4</f>
        <v>0.67573696145124718</v>
      </c>
      <c r="S18" s="80"/>
    </row>
    <row r="19" spans="1:19" ht="15.6" x14ac:dyDescent="0.3">
      <c r="A19" s="153" t="s">
        <v>150</v>
      </c>
      <c r="B19" s="153" t="s">
        <v>163</v>
      </c>
      <c r="C19" s="154">
        <v>1003</v>
      </c>
      <c r="D19" s="153" t="s">
        <v>125</v>
      </c>
      <c r="E19" s="24" t="s">
        <v>58</v>
      </c>
      <c r="F19" s="37">
        <f t="shared" si="0"/>
        <v>191</v>
      </c>
      <c r="G19" s="131">
        <v>5.3356481481481484E-3</v>
      </c>
      <c r="H19" s="24">
        <v>0</v>
      </c>
      <c r="I19" s="24">
        <v>0</v>
      </c>
      <c r="J19" s="24">
        <v>15</v>
      </c>
      <c r="K19" s="24">
        <v>45</v>
      </c>
      <c r="L19" s="24">
        <v>0</v>
      </c>
      <c r="M19" s="24">
        <v>35</v>
      </c>
      <c r="N19" s="24">
        <v>0</v>
      </c>
      <c r="O19" s="24">
        <v>25</v>
      </c>
      <c r="P19" s="24">
        <v>11</v>
      </c>
      <c r="Q19" s="24">
        <v>60</v>
      </c>
      <c r="R19" s="25">
        <f>Table13282[[#This Row],[Total Score]]/$M$4</f>
        <v>0.43310657596371882</v>
      </c>
      <c r="S19" s="80"/>
    </row>
    <row r="20" spans="1:19" ht="15.6" x14ac:dyDescent="0.3">
      <c r="A20" s="153"/>
      <c r="B20" s="153"/>
      <c r="C20" s="154"/>
      <c r="D20" s="153"/>
      <c r="E20" s="24"/>
      <c r="F20" s="37"/>
      <c r="G20" s="131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5"/>
      <c r="S20" s="80"/>
    </row>
    <row r="21" spans="1:19" ht="15.6" x14ac:dyDescent="0.3">
      <c r="A21" s="80"/>
      <c r="B21" s="80"/>
      <c r="C21" s="55"/>
      <c r="D21" s="153"/>
      <c r="E21" s="80"/>
      <c r="F21" s="37"/>
      <c r="G21" s="131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5"/>
      <c r="S21" s="80"/>
    </row>
    <row r="22" spans="1:19" x14ac:dyDescent="0.25">
      <c r="A22" s="80"/>
      <c r="B22" s="80"/>
      <c r="C22" s="55"/>
      <c r="D22" s="80"/>
      <c r="E22" s="80"/>
      <c r="F22" s="37"/>
      <c r="G22" s="13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25"/>
      <c r="S22" s="80"/>
    </row>
    <row r="23" spans="1:19" x14ac:dyDescent="0.25">
      <c r="A23" s="80"/>
      <c r="B23" s="80"/>
      <c r="C23" s="55"/>
      <c r="D23" s="80"/>
      <c r="E23" s="80"/>
      <c r="F23" s="37"/>
      <c r="G23" s="13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25"/>
      <c r="S23" s="80"/>
    </row>
    <row r="24" spans="1:19" x14ac:dyDescent="0.25">
      <c r="A24" s="24"/>
      <c r="B24" s="24"/>
      <c r="C24" s="41"/>
      <c r="D24" s="24"/>
      <c r="E24" s="24"/>
      <c r="F24" s="37"/>
      <c r="G24" s="131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5"/>
      <c r="S24" s="80"/>
    </row>
    <row r="25" spans="1:19" ht="14.4" thickBot="1" x14ac:dyDescent="0.3">
      <c r="A25" s="24"/>
      <c r="B25" s="24"/>
      <c r="C25" s="41"/>
      <c r="D25" s="24"/>
      <c r="E25" s="24"/>
      <c r="F25" s="39"/>
      <c r="G25" s="131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5"/>
      <c r="S25" s="80"/>
    </row>
    <row r="26" spans="1:19" x14ac:dyDescent="0.25">
      <c r="A26" s="136">
        <f>COUNTA(A6:A20)</f>
        <v>14</v>
      </c>
      <c r="B26" s="24"/>
      <c r="C26" s="41"/>
      <c r="D26" s="24"/>
      <c r="E26" s="24"/>
      <c r="F26" s="41"/>
      <c r="G26" s="30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54"/>
      <c r="S26" s="24"/>
    </row>
    <row r="28" spans="1:19" ht="15.6" x14ac:dyDescent="0.3">
      <c r="A28" s="6">
        <v>100</v>
      </c>
      <c r="B28" s="52" t="s">
        <v>69</v>
      </c>
      <c r="C28" s="43"/>
      <c r="E28" s="17"/>
    </row>
    <row r="29" spans="1:19" ht="15" x14ac:dyDescent="0.25">
      <c r="B29" s="52"/>
      <c r="C29" s="44"/>
      <c r="D29" s="8"/>
    </row>
    <row r="30" spans="1:19" ht="15" x14ac:dyDescent="0.25">
      <c r="A30" s="8"/>
      <c r="B30" s="53"/>
    </row>
    <row r="31" spans="1:19" ht="15" x14ac:dyDescent="0.25">
      <c r="A31" s="8"/>
      <c r="B31" s="53" t="s">
        <v>111</v>
      </c>
    </row>
    <row r="32" spans="1:19" ht="15" x14ac:dyDescent="0.25">
      <c r="A32" s="8"/>
    </row>
    <row r="33" spans="1:1" ht="15" x14ac:dyDescent="0.25">
      <c r="A33" s="8"/>
    </row>
    <row r="34" spans="1:1" ht="15" x14ac:dyDescent="0.25">
      <c r="A34" s="8"/>
    </row>
    <row r="35" spans="1:1" ht="15" x14ac:dyDescent="0.25">
      <c r="A35" s="8"/>
    </row>
  </sheetData>
  <mergeCells count="2">
    <mergeCell ref="A1:R1"/>
    <mergeCell ref="A3:R3"/>
  </mergeCells>
  <pageMargins left="0.17" right="0.17" top="0.47" bottom="0.34" header="0.3" footer="0.3"/>
  <pageSetup scale="75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S34"/>
  <sheetViews>
    <sheetView zoomScale="91" zoomScaleNormal="80" workbookViewId="0">
      <pane ySplit="5" topLeftCell="A6" activePane="bottomLeft" state="frozen"/>
      <selection activeCell="B34" sqref="B34"/>
      <selection pane="bottomLeft" sqref="A1:R1"/>
    </sheetView>
  </sheetViews>
  <sheetFormatPr defaultColWidth="9.109375" defaultRowHeight="13.8" x14ac:dyDescent="0.25"/>
  <cols>
    <col min="1" max="1" width="20.109375" style="6" bestFit="1" customWidth="1"/>
    <col min="2" max="2" width="20" style="6" bestFit="1" customWidth="1"/>
    <col min="3" max="3" width="20" style="40" customWidth="1"/>
    <col min="4" max="4" width="22.44140625" style="6" bestFit="1" customWidth="1"/>
    <col min="5" max="5" width="13.88671875" style="6" customWidth="1"/>
    <col min="6" max="6" width="21.33203125" style="40" customWidth="1"/>
    <col min="7" max="7" width="13.6640625" style="6" customWidth="1"/>
    <col min="8" max="8" width="15.6640625" style="6" customWidth="1"/>
    <col min="9" max="9" width="20.5546875" style="6" customWidth="1"/>
    <col min="10" max="10" width="23" style="6" customWidth="1"/>
    <col min="11" max="12" width="26.6640625" style="6" customWidth="1"/>
    <col min="13" max="13" width="22.88671875" style="6" customWidth="1"/>
    <col min="14" max="14" width="18.88671875" style="6" customWidth="1"/>
    <col min="15" max="15" width="12.6640625" style="6" customWidth="1"/>
    <col min="16" max="16" width="18.5546875" style="6" customWidth="1"/>
    <col min="17" max="17" width="14.44140625" style="6" customWidth="1"/>
    <col min="18" max="18" width="21.33203125" style="23" bestFit="1" customWidth="1"/>
    <col min="19" max="16384" width="9.109375" style="1"/>
  </cols>
  <sheetData>
    <row r="1" spans="1:19" s="56" customFormat="1" ht="21" x14ac:dyDescent="0.4">
      <c r="A1" s="191" t="s">
        <v>285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</row>
    <row r="2" spans="1:19" s="57" customFormat="1" x14ac:dyDescent="0.25">
      <c r="A2" s="24"/>
      <c r="B2" s="24"/>
      <c r="C2" s="41"/>
      <c r="D2" s="24"/>
      <c r="E2" s="24"/>
      <c r="F2" s="41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5"/>
    </row>
    <row r="3" spans="1:19" s="56" customFormat="1" ht="21" x14ac:dyDescent="0.4">
      <c r="A3" s="191" t="s">
        <v>73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1"/>
    </row>
    <row r="4" spans="1:19" s="62" customFormat="1" ht="20.399999999999999" x14ac:dyDescent="0.35">
      <c r="A4" s="58"/>
      <c r="B4" s="58"/>
      <c r="C4" s="59"/>
      <c r="D4" s="58"/>
      <c r="E4" s="58"/>
      <c r="F4" s="59"/>
      <c r="G4" s="60" t="s">
        <v>33</v>
      </c>
      <c r="H4" s="58"/>
      <c r="I4" s="58"/>
      <c r="J4" s="58"/>
      <c r="K4" s="60"/>
      <c r="L4" s="77" t="s">
        <v>28</v>
      </c>
      <c r="M4" s="77">
        <v>441</v>
      </c>
      <c r="N4" s="58"/>
      <c r="O4" s="58"/>
      <c r="P4" s="58"/>
      <c r="Q4" s="58"/>
      <c r="R4" s="61"/>
    </row>
    <row r="5" spans="1:19" s="63" customFormat="1" ht="30.6" thickBot="1" x14ac:dyDescent="0.3">
      <c r="A5" s="96" t="s">
        <v>0</v>
      </c>
      <c r="B5" s="96" t="s">
        <v>1</v>
      </c>
      <c r="C5" s="97" t="s">
        <v>50</v>
      </c>
      <c r="D5" s="96" t="s">
        <v>2</v>
      </c>
      <c r="E5" s="96" t="s">
        <v>9</v>
      </c>
      <c r="F5" s="97" t="s">
        <v>3</v>
      </c>
      <c r="G5" s="96" t="s">
        <v>4</v>
      </c>
      <c r="H5" s="96" t="s">
        <v>10</v>
      </c>
      <c r="I5" s="96" t="s">
        <v>42</v>
      </c>
      <c r="J5" s="96" t="s">
        <v>44</v>
      </c>
      <c r="K5" s="96" t="s">
        <v>43</v>
      </c>
      <c r="L5" s="96" t="s">
        <v>11</v>
      </c>
      <c r="M5" s="96" t="s">
        <v>12</v>
      </c>
      <c r="N5" s="98" t="s">
        <v>15</v>
      </c>
      <c r="O5" s="98" t="s">
        <v>13</v>
      </c>
      <c r="P5" s="98" t="s">
        <v>8</v>
      </c>
      <c r="Q5" s="98" t="s">
        <v>14</v>
      </c>
      <c r="R5" s="99" t="s">
        <v>27</v>
      </c>
      <c r="S5" s="149" t="s">
        <v>77</v>
      </c>
    </row>
    <row r="6" spans="1:19" s="137" customFormat="1" ht="15.6" x14ac:dyDescent="0.3">
      <c r="A6" s="153" t="s">
        <v>148</v>
      </c>
      <c r="B6" s="153" t="s">
        <v>63</v>
      </c>
      <c r="C6" s="154">
        <v>2012</v>
      </c>
      <c r="D6" s="153" t="s">
        <v>124</v>
      </c>
      <c r="E6" s="80" t="s">
        <v>58</v>
      </c>
      <c r="F6" s="37">
        <f t="shared" ref="F6:F16" si="0">SUM(H6:Q6)</f>
        <v>383</v>
      </c>
      <c r="G6" s="130">
        <v>4.6759259259259263E-3</v>
      </c>
      <c r="H6" s="24">
        <v>50</v>
      </c>
      <c r="I6" s="24">
        <v>50</v>
      </c>
      <c r="J6" s="24">
        <v>20</v>
      </c>
      <c r="K6" s="24">
        <v>40</v>
      </c>
      <c r="L6" s="24">
        <v>0</v>
      </c>
      <c r="M6" s="24">
        <v>25</v>
      </c>
      <c r="N6" s="24">
        <v>25</v>
      </c>
      <c r="O6" s="80">
        <v>55</v>
      </c>
      <c r="P6" s="80">
        <v>18</v>
      </c>
      <c r="Q6" s="80">
        <v>100</v>
      </c>
      <c r="R6" s="25">
        <f>Table1329[[#This Row],[Total Score]]/$M$4</f>
        <v>0.86848072562358281</v>
      </c>
      <c r="S6" s="24"/>
    </row>
    <row r="7" spans="1:19" ht="15.6" x14ac:dyDescent="0.3">
      <c r="A7" s="153" t="s">
        <v>153</v>
      </c>
      <c r="B7" s="153" t="s">
        <v>167</v>
      </c>
      <c r="C7" s="154">
        <v>2011</v>
      </c>
      <c r="D7" s="153" t="s">
        <v>124</v>
      </c>
      <c r="E7" s="80" t="s">
        <v>58</v>
      </c>
      <c r="F7" s="37">
        <f t="shared" si="0"/>
        <v>377</v>
      </c>
      <c r="G7" s="130">
        <v>5.0000000000000001E-3</v>
      </c>
      <c r="H7" s="24">
        <v>50</v>
      </c>
      <c r="I7" s="24">
        <v>45</v>
      </c>
      <c r="J7" s="24">
        <v>0</v>
      </c>
      <c r="K7" s="24">
        <v>35</v>
      </c>
      <c r="L7" s="24">
        <v>25</v>
      </c>
      <c r="M7" s="24">
        <v>25</v>
      </c>
      <c r="N7" s="24">
        <v>25</v>
      </c>
      <c r="O7" s="24">
        <v>47</v>
      </c>
      <c r="P7" s="24">
        <v>25</v>
      </c>
      <c r="Q7" s="24">
        <v>100</v>
      </c>
      <c r="R7" s="25">
        <f>Table1329[[#This Row],[Total Score]]/$M$4</f>
        <v>0.85487528344671204</v>
      </c>
      <c r="S7" s="24"/>
    </row>
    <row r="8" spans="1:19" ht="15.6" x14ac:dyDescent="0.3">
      <c r="A8" s="153" t="s">
        <v>171</v>
      </c>
      <c r="B8" s="153" t="s">
        <v>180</v>
      </c>
      <c r="C8" s="154">
        <v>2002</v>
      </c>
      <c r="D8" s="153" t="s">
        <v>125</v>
      </c>
      <c r="E8" s="80" t="s">
        <v>58</v>
      </c>
      <c r="F8" s="37">
        <f t="shared" si="0"/>
        <v>347</v>
      </c>
      <c r="G8" s="130">
        <v>4.8263888888888887E-3</v>
      </c>
      <c r="H8" s="24">
        <v>35</v>
      </c>
      <c r="I8" s="24">
        <v>35</v>
      </c>
      <c r="J8" s="24">
        <v>45</v>
      </c>
      <c r="K8" s="24">
        <v>30</v>
      </c>
      <c r="L8" s="24">
        <v>0</v>
      </c>
      <c r="M8" s="24">
        <v>25</v>
      </c>
      <c r="N8" s="24">
        <v>40</v>
      </c>
      <c r="O8" s="24">
        <v>33</v>
      </c>
      <c r="P8" s="24">
        <v>14</v>
      </c>
      <c r="Q8" s="24">
        <v>90</v>
      </c>
      <c r="R8" s="25">
        <f>Table1329[[#This Row],[Total Score]]/$M$4</f>
        <v>0.78684807256235823</v>
      </c>
      <c r="S8" s="24"/>
    </row>
    <row r="9" spans="1:19" ht="15.6" x14ac:dyDescent="0.3">
      <c r="A9" s="153" t="s">
        <v>169</v>
      </c>
      <c r="B9" s="153" t="s">
        <v>178</v>
      </c>
      <c r="C9" s="154">
        <v>2006</v>
      </c>
      <c r="D9" s="153" t="s">
        <v>88</v>
      </c>
      <c r="E9" s="80" t="s">
        <v>58</v>
      </c>
      <c r="F9" s="82">
        <f t="shared" si="0"/>
        <v>338</v>
      </c>
      <c r="G9" s="130">
        <v>4.3749999999999995E-3</v>
      </c>
      <c r="H9" s="80">
        <v>50</v>
      </c>
      <c r="I9" s="80">
        <v>50</v>
      </c>
      <c r="J9" s="80">
        <v>25</v>
      </c>
      <c r="K9" s="80">
        <v>30</v>
      </c>
      <c r="L9" s="80">
        <v>0</v>
      </c>
      <c r="M9" s="80">
        <v>25</v>
      </c>
      <c r="N9" s="80">
        <v>30</v>
      </c>
      <c r="O9" s="80">
        <v>17</v>
      </c>
      <c r="P9" s="80">
        <v>11</v>
      </c>
      <c r="Q9" s="80">
        <v>100</v>
      </c>
      <c r="R9" s="25">
        <f>Table1329[[#This Row],[Total Score]]/$M$4</f>
        <v>0.76643990929705219</v>
      </c>
      <c r="S9" s="24"/>
    </row>
    <row r="10" spans="1:19" ht="15.6" x14ac:dyDescent="0.3">
      <c r="A10" s="153" t="s">
        <v>101</v>
      </c>
      <c r="B10" s="153" t="s">
        <v>102</v>
      </c>
      <c r="C10" s="154">
        <v>2005</v>
      </c>
      <c r="D10" s="153" t="s">
        <v>123</v>
      </c>
      <c r="E10" s="80" t="s">
        <v>58</v>
      </c>
      <c r="F10" s="47">
        <f t="shared" si="0"/>
        <v>334</v>
      </c>
      <c r="G10" s="129">
        <v>3.6921296296296298E-3</v>
      </c>
      <c r="H10" s="6">
        <v>50</v>
      </c>
      <c r="I10" s="6">
        <v>50</v>
      </c>
      <c r="J10" s="6">
        <v>15</v>
      </c>
      <c r="K10" s="6">
        <v>50</v>
      </c>
      <c r="L10" s="6">
        <v>0</v>
      </c>
      <c r="M10" s="6">
        <v>25</v>
      </c>
      <c r="N10" s="6">
        <v>0</v>
      </c>
      <c r="O10" s="6">
        <v>40</v>
      </c>
      <c r="P10" s="6">
        <v>14</v>
      </c>
      <c r="Q10" s="6">
        <v>90</v>
      </c>
      <c r="R10" s="23">
        <f>Table1329[[#This Row],[Total Score]]/$M$4</f>
        <v>0.75736961451247165</v>
      </c>
      <c r="S10" s="150"/>
    </row>
    <row r="11" spans="1:19" ht="15.6" x14ac:dyDescent="0.3">
      <c r="A11" s="153" t="s">
        <v>174</v>
      </c>
      <c r="B11" s="153" t="s">
        <v>183</v>
      </c>
      <c r="C11" s="154">
        <v>2008</v>
      </c>
      <c r="D11" s="153" t="s">
        <v>130</v>
      </c>
      <c r="E11" s="80" t="s">
        <v>58</v>
      </c>
      <c r="F11" s="82">
        <f t="shared" si="0"/>
        <v>323</v>
      </c>
      <c r="G11" s="130">
        <v>3.3101851851851851E-3</v>
      </c>
      <c r="H11" s="32">
        <v>50</v>
      </c>
      <c r="I11" s="32">
        <v>50</v>
      </c>
      <c r="J11" s="32">
        <v>20</v>
      </c>
      <c r="K11" s="32">
        <v>40</v>
      </c>
      <c r="L11" s="32">
        <v>0</v>
      </c>
      <c r="M11" s="32">
        <v>25</v>
      </c>
      <c r="N11" s="32">
        <v>25</v>
      </c>
      <c r="O11" s="32">
        <v>29</v>
      </c>
      <c r="P11" s="32">
        <v>14</v>
      </c>
      <c r="Q11" s="32">
        <v>70</v>
      </c>
      <c r="R11" s="25">
        <f>Table1329[[#This Row],[Total Score]]/$M$4</f>
        <v>0.73242630385487528</v>
      </c>
      <c r="S11" s="24"/>
    </row>
    <row r="12" spans="1:19" ht="15.6" x14ac:dyDescent="0.3">
      <c r="A12" s="153" t="s">
        <v>173</v>
      </c>
      <c r="B12" s="153" t="s">
        <v>182</v>
      </c>
      <c r="C12" s="154">
        <v>2001</v>
      </c>
      <c r="D12" s="153" t="s">
        <v>126</v>
      </c>
      <c r="E12" s="80" t="s">
        <v>58</v>
      </c>
      <c r="F12" s="37">
        <f t="shared" si="0"/>
        <v>320</v>
      </c>
      <c r="G12" s="130">
        <v>3.6574074074074074E-3</v>
      </c>
      <c r="H12" s="80">
        <v>35</v>
      </c>
      <c r="I12" s="80">
        <v>50</v>
      </c>
      <c r="J12" s="80">
        <v>15</v>
      </c>
      <c r="K12" s="80">
        <v>40</v>
      </c>
      <c r="L12" s="80">
        <v>0</v>
      </c>
      <c r="M12" s="80">
        <v>25</v>
      </c>
      <c r="N12" s="80">
        <v>25</v>
      </c>
      <c r="O12" s="80">
        <v>26</v>
      </c>
      <c r="P12" s="80">
        <v>14</v>
      </c>
      <c r="Q12" s="80">
        <v>90</v>
      </c>
      <c r="R12" s="25">
        <f>Table1329[[#This Row],[Total Score]]/$M$4</f>
        <v>0.7256235827664399</v>
      </c>
      <c r="S12" s="24"/>
    </row>
    <row r="13" spans="1:19" ht="15.6" x14ac:dyDescent="0.3">
      <c r="A13" s="153" t="s">
        <v>170</v>
      </c>
      <c r="B13" s="153" t="s">
        <v>179</v>
      </c>
      <c r="C13" s="154">
        <v>2009</v>
      </c>
      <c r="D13" s="153" t="s">
        <v>124</v>
      </c>
      <c r="E13" s="80" t="s">
        <v>58</v>
      </c>
      <c r="F13" s="37">
        <f t="shared" si="0"/>
        <v>320</v>
      </c>
      <c r="G13" s="130">
        <v>4.5486111111111109E-3</v>
      </c>
      <c r="H13" s="24">
        <v>50</v>
      </c>
      <c r="I13" s="24">
        <v>50</v>
      </c>
      <c r="J13" s="24">
        <v>15</v>
      </c>
      <c r="K13" s="24">
        <v>35</v>
      </c>
      <c r="L13" s="24">
        <v>0</v>
      </c>
      <c r="M13" s="24">
        <v>25</v>
      </c>
      <c r="N13" s="24">
        <v>0</v>
      </c>
      <c r="O13" s="24">
        <v>37</v>
      </c>
      <c r="P13" s="24">
        <v>18</v>
      </c>
      <c r="Q13" s="24">
        <v>90</v>
      </c>
      <c r="R13" s="25">
        <f>Table1329[[#This Row],[Total Score]]/$M$4</f>
        <v>0.7256235827664399</v>
      </c>
      <c r="S13" s="24"/>
    </row>
    <row r="14" spans="1:19" ht="15.6" x14ac:dyDescent="0.3">
      <c r="A14" s="153" t="s">
        <v>168</v>
      </c>
      <c r="B14" s="153" t="s">
        <v>177</v>
      </c>
      <c r="C14" s="154">
        <v>2010</v>
      </c>
      <c r="D14" s="153" t="s">
        <v>121</v>
      </c>
      <c r="E14" s="80" t="s">
        <v>58</v>
      </c>
      <c r="F14" s="47">
        <f t="shared" si="0"/>
        <v>318</v>
      </c>
      <c r="G14" s="129">
        <v>4.8495370370370368E-3</v>
      </c>
      <c r="H14" s="6">
        <v>50</v>
      </c>
      <c r="I14" s="6">
        <v>50</v>
      </c>
      <c r="J14" s="6">
        <v>15</v>
      </c>
      <c r="K14" s="6">
        <v>45</v>
      </c>
      <c r="L14" s="6">
        <v>0</v>
      </c>
      <c r="M14" s="6">
        <v>25</v>
      </c>
      <c r="N14" s="6">
        <v>0</v>
      </c>
      <c r="O14" s="6">
        <v>32</v>
      </c>
      <c r="P14" s="6">
        <v>11</v>
      </c>
      <c r="Q14" s="6">
        <v>90</v>
      </c>
      <c r="R14" s="23">
        <f>Table1329[[#This Row],[Total Score]]/$M$4</f>
        <v>0.72108843537414968</v>
      </c>
      <c r="S14" s="150"/>
    </row>
    <row r="15" spans="1:19" ht="15.6" x14ac:dyDescent="0.3">
      <c r="A15" s="160" t="s">
        <v>172</v>
      </c>
      <c r="B15" s="160" t="s">
        <v>181</v>
      </c>
      <c r="C15" s="161">
        <v>2003</v>
      </c>
      <c r="D15" s="160" t="s">
        <v>125</v>
      </c>
      <c r="E15" s="80" t="s">
        <v>58</v>
      </c>
      <c r="F15" s="37">
        <f t="shared" si="0"/>
        <v>269</v>
      </c>
      <c r="G15" s="130">
        <v>5.3240740740740748E-3</v>
      </c>
      <c r="H15" s="24">
        <v>0</v>
      </c>
      <c r="I15" s="24">
        <v>35</v>
      </c>
      <c r="J15" s="24">
        <v>15</v>
      </c>
      <c r="K15" s="24">
        <v>40</v>
      </c>
      <c r="L15" s="24">
        <v>0</v>
      </c>
      <c r="M15" s="24">
        <v>25</v>
      </c>
      <c r="N15" s="24">
        <v>25</v>
      </c>
      <c r="O15" s="24">
        <v>28</v>
      </c>
      <c r="P15" s="24">
        <v>11</v>
      </c>
      <c r="Q15" s="24">
        <v>90</v>
      </c>
      <c r="R15" s="25">
        <f>Table1329[[#This Row],[Total Score]]/$M$4</f>
        <v>0.60997732426303852</v>
      </c>
      <c r="S15" s="24"/>
    </row>
    <row r="16" spans="1:19" ht="15.6" x14ac:dyDescent="0.3">
      <c r="A16" s="160" t="s">
        <v>175</v>
      </c>
      <c r="B16" s="160" t="s">
        <v>184</v>
      </c>
      <c r="C16" s="161">
        <v>2004</v>
      </c>
      <c r="D16" s="160" t="s">
        <v>86</v>
      </c>
      <c r="E16" s="80" t="s">
        <v>58</v>
      </c>
      <c r="F16" s="82">
        <f t="shared" si="0"/>
        <v>253</v>
      </c>
      <c r="G16" s="130">
        <v>6.0879629629629643E-3</v>
      </c>
      <c r="H16" s="80">
        <v>0</v>
      </c>
      <c r="I16" s="80">
        <v>50</v>
      </c>
      <c r="J16" s="80">
        <v>35</v>
      </c>
      <c r="K16" s="80">
        <v>30</v>
      </c>
      <c r="L16" s="80">
        <v>0</v>
      </c>
      <c r="M16" s="80">
        <v>5</v>
      </c>
      <c r="N16" s="80">
        <v>0</v>
      </c>
      <c r="O16" s="80">
        <v>42</v>
      </c>
      <c r="P16" s="80">
        <v>21</v>
      </c>
      <c r="Q16" s="80">
        <v>70</v>
      </c>
      <c r="R16" s="25">
        <f>Table1329[[#This Row],[Total Score]]/$M$4</f>
        <v>0.57369614512471656</v>
      </c>
      <c r="S16" s="24"/>
    </row>
    <row r="17" spans="1:19" x14ac:dyDescent="0.25">
      <c r="A17" s="24"/>
      <c r="B17" s="24"/>
      <c r="C17" s="42"/>
      <c r="D17" s="24"/>
      <c r="E17" s="80"/>
      <c r="F17" s="37"/>
      <c r="G17" s="13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25"/>
      <c r="S17" s="24"/>
    </row>
    <row r="18" spans="1:19" x14ac:dyDescent="0.25">
      <c r="A18" s="24"/>
      <c r="B18" s="24"/>
      <c r="C18" s="41"/>
      <c r="D18" s="24"/>
      <c r="E18" s="80"/>
      <c r="F18" s="37"/>
      <c r="G18" s="130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5"/>
      <c r="S18" s="24"/>
    </row>
    <row r="19" spans="1:19" x14ac:dyDescent="0.25">
      <c r="A19" s="24"/>
      <c r="B19" s="24"/>
      <c r="C19" s="41"/>
      <c r="D19" s="24"/>
      <c r="E19" s="80"/>
      <c r="F19" s="37"/>
      <c r="G19" s="130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5"/>
      <c r="S19" s="24"/>
    </row>
    <row r="20" spans="1:19" x14ac:dyDescent="0.25">
      <c r="A20" s="24"/>
      <c r="B20" s="24"/>
      <c r="C20" s="42"/>
      <c r="D20" s="24"/>
      <c r="E20" s="80"/>
      <c r="F20" s="37"/>
      <c r="G20" s="13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25"/>
      <c r="S20" s="24"/>
    </row>
    <row r="21" spans="1:19" x14ac:dyDescent="0.25">
      <c r="A21" s="24"/>
      <c r="B21" s="24"/>
      <c r="C21" s="42"/>
      <c r="D21" s="24"/>
      <c r="E21" s="80"/>
      <c r="F21" s="82"/>
      <c r="G21" s="130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25"/>
      <c r="S21" s="24"/>
    </row>
    <row r="22" spans="1:19" x14ac:dyDescent="0.25">
      <c r="A22" s="24"/>
      <c r="B22" s="24"/>
      <c r="C22" s="41"/>
      <c r="D22" s="24"/>
      <c r="E22" s="80"/>
      <c r="F22" s="37"/>
      <c r="G22" s="130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5"/>
      <c r="S22" s="24"/>
    </row>
    <row r="23" spans="1:19" x14ac:dyDescent="0.25">
      <c r="A23" s="24"/>
      <c r="B23" s="24"/>
      <c r="C23" s="41"/>
      <c r="D23" s="24"/>
      <c r="E23" s="24"/>
      <c r="F23" s="37"/>
      <c r="G23" s="131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5"/>
      <c r="S23" s="24"/>
    </row>
    <row r="24" spans="1:19" x14ac:dyDescent="0.25">
      <c r="A24" s="24"/>
      <c r="B24" s="24"/>
      <c r="C24" s="42"/>
      <c r="D24" s="32"/>
      <c r="E24" s="32"/>
      <c r="F24" s="38"/>
      <c r="G24" s="33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4"/>
      <c r="S24" s="24"/>
    </row>
    <row r="25" spans="1:19" ht="14.4" thickBot="1" x14ac:dyDescent="0.3">
      <c r="A25" s="24"/>
      <c r="B25" s="24"/>
      <c r="C25" s="41"/>
      <c r="D25" s="24"/>
      <c r="E25" s="24"/>
      <c r="F25" s="39"/>
      <c r="G25" s="30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5"/>
      <c r="S25" s="24"/>
    </row>
    <row r="26" spans="1:19" x14ac:dyDescent="0.25">
      <c r="A26" s="24">
        <f>COUNTA(A6:A22)</f>
        <v>11</v>
      </c>
      <c r="B26" s="24"/>
      <c r="C26" s="41"/>
      <c r="D26" s="24"/>
      <c r="E26" s="24"/>
      <c r="F26" s="41"/>
      <c r="G26" s="30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54"/>
      <c r="S26" s="24"/>
    </row>
    <row r="28" spans="1:19" ht="15" x14ac:dyDescent="0.25">
      <c r="A28" s="6">
        <v>200</v>
      </c>
      <c r="B28" s="52" t="s">
        <v>70</v>
      </c>
      <c r="C28" s="44"/>
      <c r="D28" s="8"/>
    </row>
    <row r="29" spans="1:19" ht="15" x14ac:dyDescent="0.25">
      <c r="A29" s="8"/>
      <c r="B29" s="53"/>
    </row>
    <row r="30" spans="1:19" ht="15" x14ac:dyDescent="0.25">
      <c r="A30" s="8"/>
      <c r="B30" s="53"/>
    </row>
    <row r="31" spans="1:19" s="6" customFormat="1" ht="15" x14ac:dyDescent="0.25">
      <c r="A31" s="8"/>
      <c r="C31" s="40" t="s">
        <v>111</v>
      </c>
      <c r="F31" s="40"/>
      <c r="R31" s="23"/>
    </row>
    <row r="32" spans="1:19" s="6" customFormat="1" ht="15" x14ac:dyDescent="0.25">
      <c r="A32" s="8"/>
      <c r="C32" s="40"/>
      <c r="F32" s="40"/>
      <c r="R32" s="23"/>
    </row>
    <row r="33" spans="1:18" s="6" customFormat="1" ht="15" x14ac:dyDescent="0.25">
      <c r="A33" s="8"/>
      <c r="C33" s="40"/>
      <c r="F33" s="40"/>
      <c r="R33" s="23"/>
    </row>
    <row r="34" spans="1:18" s="6" customFormat="1" ht="15" x14ac:dyDescent="0.25">
      <c r="A34" s="8"/>
      <c r="C34" s="40"/>
      <c r="F34" s="40"/>
      <c r="R34" s="23"/>
    </row>
  </sheetData>
  <mergeCells count="2">
    <mergeCell ref="A1:R1"/>
    <mergeCell ref="A3:R3"/>
  </mergeCells>
  <pageMargins left="0.17" right="0.17" top="0.47" bottom="0.34" header="0.3" footer="0.3"/>
  <pageSetup paperSize="5" scale="45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FFFF"/>
  </sheetPr>
  <dimension ref="A1:R26"/>
  <sheetViews>
    <sheetView zoomScaleNormal="100" workbookViewId="0">
      <pane ySplit="5" topLeftCell="A6" activePane="bottomLeft" state="frozen"/>
      <selection activeCell="B34" sqref="B34"/>
      <selection pane="bottomLeft" sqref="A1:R1"/>
    </sheetView>
  </sheetViews>
  <sheetFormatPr defaultColWidth="9.109375" defaultRowHeight="13.8" x14ac:dyDescent="0.25"/>
  <cols>
    <col min="1" max="1" width="20.109375" style="6" bestFit="1" customWidth="1"/>
    <col min="2" max="2" width="20" style="6" bestFit="1" customWidth="1"/>
    <col min="3" max="3" width="20" style="40" customWidth="1"/>
    <col min="4" max="4" width="22.44140625" style="6" bestFit="1" customWidth="1"/>
    <col min="5" max="5" width="13.88671875" style="6" customWidth="1"/>
    <col min="6" max="6" width="21.109375" style="40" customWidth="1"/>
    <col min="7" max="7" width="13.88671875" style="6" customWidth="1"/>
    <col min="8" max="8" width="15.88671875" style="6" customWidth="1"/>
    <col min="9" max="9" width="20.5546875" style="6" customWidth="1"/>
    <col min="10" max="10" width="23" style="6" customWidth="1"/>
    <col min="11" max="12" width="26.88671875" style="6" customWidth="1"/>
    <col min="13" max="13" width="22.88671875" style="6" customWidth="1"/>
    <col min="14" max="14" width="18.88671875" style="6" customWidth="1"/>
    <col min="15" max="15" width="12.88671875" style="6" customWidth="1"/>
    <col min="16" max="16" width="18.5546875" style="6" customWidth="1"/>
    <col min="17" max="17" width="14.44140625" style="6" customWidth="1"/>
    <col min="18" max="18" width="21.109375" style="23" bestFit="1" customWidth="1"/>
    <col min="19" max="16384" width="9.109375" style="1"/>
  </cols>
  <sheetData>
    <row r="1" spans="1:18" s="56" customFormat="1" ht="21" x14ac:dyDescent="0.4">
      <c r="A1" s="192" t="s">
        <v>285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</row>
    <row r="2" spans="1:18" s="57" customFormat="1" x14ac:dyDescent="0.25">
      <c r="A2" s="24"/>
      <c r="B2" s="24"/>
      <c r="C2" s="41"/>
      <c r="D2" s="24"/>
      <c r="E2" s="24"/>
      <c r="F2" s="41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5"/>
    </row>
    <row r="3" spans="1:18" s="56" customFormat="1" ht="21" x14ac:dyDescent="0.4">
      <c r="A3" s="192" t="s">
        <v>75</v>
      </c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</row>
    <row r="4" spans="1:18" s="62" customFormat="1" ht="20.399999999999999" x14ac:dyDescent="0.35">
      <c r="A4" s="58"/>
      <c r="B4" s="58"/>
      <c r="C4" s="59"/>
      <c r="D4" s="58"/>
      <c r="E4" s="58"/>
      <c r="F4" s="59"/>
      <c r="G4" s="60" t="s">
        <v>33</v>
      </c>
      <c r="H4" s="58"/>
      <c r="I4" s="58"/>
      <c r="J4" s="58"/>
      <c r="K4" s="60"/>
      <c r="L4" s="77" t="s">
        <v>28</v>
      </c>
      <c r="M4" s="77">
        <v>441</v>
      </c>
      <c r="N4" s="58"/>
      <c r="O4" s="58"/>
      <c r="P4" s="58"/>
      <c r="Q4" s="58"/>
      <c r="R4" s="61"/>
    </row>
    <row r="5" spans="1:18" s="63" customFormat="1" ht="15.6" thickBot="1" x14ac:dyDescent="0.3">
      <c r="A5" s="64" t="s">
        <v>0</v>
      </c>
      <c r="B5" s="64" t="s">
        <v>1</v>
      </c>
      <c r="C5" s="65" t="s">
        <v>50</v>
      </c>
      <c r="D5" s="64" t="s">
        <v>2</v>
      </c>
      <c r="E5" s="64" t="s">
        <v>9</v>
      </c>
      <c r="F5" s="65" t="s">
        <v>3</v>
      </c>
      <c r="G5" s="64" t="s">
        <v>4</v>
      </c>
      <c r="H5" s="64" t="s">
        <v>10</v>
      </c>
      <c r="I5" s="64" t="s">
        <v>42</v>
      </c>
      <c r="J5" s="64" t="s">
        <v>44</v>
      </c>
      <c r="K5" s="64" t="s">
        <v>43</v>
      </c>
      <c r="L5" s="64" t="s">
        <v>11</v>
      </c>
      <c r="M5" s="64" t="s">
        <v>12</v>
      </c>
      <c r="N5" s="66" t="s">
        <v>15</v>
      </c>
      <c r="O5" s="66" t="s">
        <v>13</v>
      </c>
      <c r="P5" s="66" t="s">
        <v>8</v>
      </c>
      <c r="Q5" s="66" t="s">
        <v>14</v>
      </c>
      <c r="R5" s="67" t="s">
        <v>27</v>
      </c>
    </row>
    <row r="6" spans="1:18" ht="15.6" x14ac:dyDescent="0.3">
      <c r="A6" s="153" t="s">
        <v>188</v>
      </c>
      <c r="B6" s="153" t="s">
        <v>192</v>
      </c>
      <c r="C6" s="154">
        <v>3002</v>
      </c>
      <c r="D6" s="153" t="s">
        <v>126</v>
      </c>
      <c r="E6" s="24" t="s">
        <v>58</v>
      </c>
      <c r="F6" s="37">
        <f t="shared" ref="F6:F18" si="0">SUM(H6:Q6)</f>
        <v>387</v>
      </c>
      <c r="G6" s="131">
        <v>4.0740740740740746E-3</v>
      </c>
      <c r="H6" s="24">
        <v>50</v>
      </c>
      <c r="I6" s="24">
        <v>50</v>
      </c>
      <c r="J6" s="24">
        <v>0</v>
      </c>
      <c r="K6" s="24">
        <v>50</v>
      </c>
      <c r="L6" s="24">
        <v>35</v>
      </c>
      <c r="M6" s="24">
        <v>25</v>
      </c>
      <c r="N6" s="24">
        <v>30</v>
      </c>
      <c r="O6" s="24">
        <v>46</v>
      </c>
      <c r="P6" s="24">
        <v>21</v>
      </c>
      <c r="Q6" s="24">
        <v>80</v>
      </c>
      <c r="R6" s="25">
        <f>Table132104[[#This Row],[Total Score]]/$M$4</f>
        <v>0.87755102040816324</v>
      </c>
    </row>
    <row r="7" spans="1:18" ht="15.6" x14ac:dyDescent="0.3">
      <c r="A7" s="153" t="s">
        <v>187</v>
      </c>
      <c r="B7" s="153" t="s">
        <v>191</v>
      </c>
      <c r="C7" s="154">
        <v>3003</v>
      </c>
      <c r="D7" s="153" t="s">
        <v>126</v>
      </c>
      <c r="E7" s="24" t="s">
        <v>58</v>
      </c>
      <c r="F7" s="37">
        <f t="shared" si="0"/>
        <v>317</v>
      </c>
      <c r="G7" s="131">
        <v>6.0185185185185177E-3</v>
      </c>
      <c r="H7" s="24">
        <v>50</v>
      </c>
      <c r="I7" s="24">
        <v>35</v>
      </c>
      <c r="J7" s="24">
        <v>0</v>
      </c>
      <c r="K7" s="24">
        <v>30</v>
      </c>
      <c r="L7" s="24">
        <v>0</v>
      </c>
      <c r="M7" s="24">
        <v>25</v>
      </c>
      <c r="N7" s="24">
        <v>0</v>
      </c>
      <c r="O7" s="24">
        <v>52</v>
      </c>
      <c r="P7" s="24">
        <v>25</v>
      </c>
      <c r="Q7" s="24">
        <v>100</v>
      </c>
      <c r="R7" s="25">
        <f>Table132104[[#This Row],[Total Score]]/$M$4</f>
        <v>0.71882086167800452</v>
      </c>
    </row>
    <row r="8" spans="1:18" ht="15.6" x14ac:dyDescent="0.3">
      <c r="A8" s="153" t="s">
        <v>186</v>
      </c>
      <c r="B8" s="153" t="s">
        <v>190</v>
      </c>
      <c r="C8" s="154">
        <v>3001</v>
      </c>
      <c r="D8" s="153" t="s">
        <v>128</v>
      </c>
      <c r="E8" s="24" t="s">
        <v>58</v>
      </c>
      <c r="F8" s="37">
        <f t="shared" si="0"/>
        <v>300</v>
      </c>
      <c r="G8" s="131">
        <v>4.363425925925926E-3</v>
      </c>
      <c r="H8" s="24">
        <v>35</v>
      </c>
      <c r="I8" s="24">
        <v>50</v>
      </c>
      <c r="J8" s="24">
        <v>0</v>
      </c>
      <c r="K8" s="24">
        <v>50</v>
      </c>
      <c r="L8" s="24">
        <v>0</v>
      </c>
      <c r="M8" s="24">
        <v>0</v>
      </c>
      <c r="N8" s="24">
        <v>0</v>
      </c>
      <c r="O8" s="24">
        <v>50</v>
      </c>
      <c r="P8" s="24">
        <v>25</v>
      </c>
      <c r="Q8" s="24">
        <v>90</v>
      </c>
      <c r="R8" s="25">
        <f>Table132104[[#This Row],[Total Score]]/$M$4</f>
        <v>0.68027210884353739</v>
      </c>
    </row>
    <row r="9" spans="1:18" ht="15.6" x14ac:dyDescent="0.3">
      <c r="A9" s="153" t="s">
        <v>185</v>
      </c>
      <c r="B9" s="153" t="s">
        <v>189</v>
      </c>
      <c r="C9" s="154">
        <v>3004</v>
      </c>
      <c r="D9" s="153" t="s">
        <v>127</v>
      </c>
      <c r="E9" s="24" t="s">
        <v>58</v>
      </c>
      <c r="F9" s="37">
        <f t="shared" si="0"/>
        <v>271</v>
      </c>
      <c r="G9" s="131">
        <v>4.7337962962962958E-3</v>
      </c>
      <c r="H9" s="24">
        <v>30</v>
      </c>
      <c r="I9" s="24">
        <v>45</v>
      </c>
      <c r="J9" s="24">
        <v>0</v>
      </c>
      <c r="K9" s="24">
        <v>30</v>
      </c>
      <c r="L9" s="24">
        <v>0</v>
      </c>
      <c r="M9" s="24">
        <v>5</v>
      </c>
      <c r="N9" s="24">
        <v>0</v>
      </c>
      <c r="O9" s="24">
        <v>56</v>
      </c>
      <c r="P9" s="24">
        <v>25</v>
      </c>
      <c r="Q9" s="24">
        <v>80</v>
      </c>
      <c r="R9" s="25">
        <f>Table132104[[#This Row],[Total Score]]/$M$4</f>
        <v>0.61451247165532885</v>
      </c>
    </row>
    <row r="10" spans="1:18" x14ac:dyDescent="0.25">
      <c r="A10" s="24"/>
      <c r="B10" s="24"/>
      <c r="C10" s="41"/>
      <c r="D10" s="24"/>
      <c r="E10" s="24"/>
      <c r="F10" s="37">
        <f t="shared" si="0"/>
        <v>0</v>
      </c>
      <c r="G10" s="131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5"/>
    </row>
    <row r="11" spans="1:18" x14ac:dyDescent="0.25">
      <c r="A11" s="24"/>
      <c r="B11" s="24"/>
      <c r="C11" s="41"/>
      <c r="D11" s="24"/>
      <c r="E11" s="24"/>
      <c r="F11" s="37">
        <f t="shared" si="0"/>
        <v>0</v>
      </c>
      <c r="G11" s="131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5"/>
    </row>
    <row r="12" spans="1:18" x14ac:dyDescent="0.25">
      <c r="A12" s="24"/>
      <c r="B12" s="24"/>
      <c r="C12" s="41"/>
      <c r="D12" s="24"/>
      <c r="E12" s="24"/>
      <c r="F12" s="37">
        <f t="shared" si="0"/>
        <v>0</v>
      </c>
      <c r="G12" s="131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5"/>
    </row>
    <row r="13" spans="1:18" x14ac:dyDescent="0.25">
      <c r="A13" s="24"/>
      <c r="B13" s="24"/>
      <c r="C13" s="41"/>
      <c r="D13" s="24"/>
      <c r="E13" s="24"/>
      <c r="F13" s="37">
        <f t="shared" si="0"/>
        <v>0</v>
      </c>
      <c r="G13" s="131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5"/>
    </row>
    <row r="14" spans="1:18" x14ac:dyDescent="0.25">
      <c r="F14" s="40">
        <f t="shared" si="0"/>
        <v>0</v>
      </c>
    </row>
    <row r="15" spans="1:18" x14ac:dyDescent="0.25">
      <c r="F15" s="40">
        <f t="shared" si="0"/>
        <v>0</v>
      </c>
    </row>
    <row r="16" spans="1:18" x14ac:dyDescent="0.25">
      <c r="F16" s="40">
        <f t="shared" si="0"/>
        <v>0</v>
      </c>
    </row>
    <row r="17" spans="1:18" x14ac:dyDescent="0.25">
      <c r="A17" s="24"/>
      <c r="B17" s="24"/>
      <c r="C17" s="41"/>
      <c r="D17" s="24"/>
      <c r="E17" s="24"/>
      <c r="F17" s="37">
        <f t="shared" si="0"/>
        <v>0</v>
      </c>
      <c r="G17" s="30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5"/>
    </row>
    <row r="18" spans="1:18" ht="14.4" thickBot="1" x14ac:dyDescent="0.3">
      <c r="A18" s="24"/>
      <c r="B18" s="24"/>
      <c r="C18" s="41"/>
      <c r="D18" s="24"/>
      <c r="E18" s="24"/>
      <c r="F18" s="39">
        <f t="shared" si="0"/>
        <v>0</v>
      </c>
      <c r="G18" s="30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5"/>
    </row>
    <row r="19" spans="1:18" x14ac:dyDescent="0.25">
      <c r="A19" s="24">
        <f>COUNTA(A6:A13)</f>
        <v>4</v>
      </c>
      <c r="B19" s="24"/>
      <c r="C19" s="41"/>
      <c r="D19" s="24"/>
      <c r="E19" s="24"/>
      <c r="F19" s="37"/>
      <c r="G19" s="30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54"/>
    </row>
    <row r="20" spans="1:18" ht="15" x14ac:dyDescent="0.25">
      <c r="B20" s="52"/>
      <c r="C20" s="44"/>
      <c r="D20" s="8"/>
    </row>
    <row r="21" spans="1:18" ht="15" x14ac:dyDescent="0.25">
      <c r="A21" s="8">
        <v>300</v>
      </c>
      <c r="B21" s="53" t="s">
        <v>71</v>
      </c>
    </row>
    <row r="22" spans="1:18" ht="15" x14ac:dyDescent="0.25">
      <c r="A22" s="8"/>
      <c r="B22" s="53"/>
    </row>
    <row r="23" spans="1:18" s="6" customFormat="1" ht="15" x14ac:dyDescent="0.25">
      <c r="A23" s="8"/>
      <c r="C23" s="40"/>
      <c r="F23" s="40"/>
      <c r="R23" s="23"/>
    </row>
    <row r="24" spans="1:18" s="6" customFormat="1" ht="15" x14ac:dyDescent="0.25">
      <c r="A24" s="8"/>
      <c r="B24" s="6" t="s">
        <v>112</v>
      </c>
      <c r="C24" s="40"/>
      <c r="F24" s="40"/>
      <c r="R24" s="23"/>
    </row>
    <row r="25" spans="1:18" s="6" customFormat="1" ht="15" x14ac:dyDescent="0.25">
      <c r="A25" s="8"/>
      <c r="C25" s="40"/>
      <c r="F25" s="40"/>
      <c r="R25" s="23"/>
    </row>
    <row r="26" spans="1:18" s="6" customFormat="1" ht="15" x14ac:dyDescent="0.25">
      <c r="A26" s="8"/>
      <c r="C26" s="40"/>
      <c r="F26" s="40"/>
      <c r="R26" s="23"/>
    </row>
  </sheetData>
  <mergeCells count="2">
    <mergeCell ref="A1:R1"/>
    <mergeCell ref="A3:R3"/>
  </mergeCells>
  <pageMargins left="0.17" right="0.17" top="0.47" bottom="0.34" header="0.3" footer="0.3"/>
  <pageSetup paperSize="5" scale="45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AK25"/>
  <sheetViews>
    <sheetView zoomScale="105" zoomScaleNormal="80" workbookViewId="0">
      <selection sqref="A1:R1"/>
    </sheetView>
  </sheetViews>
  <sheetFormatPr defaultColWidth="9.109375" defaultRowHeight="13.8" x14ac:dyDescent="0.25"/>
  <cols>
    <col min="1" max="1" width="20.109375" style="6" bestFit="1" customWidth="1"/>
    <col min="2" max="2" width="20" style="6" bestFit="1" customWidth="1"/>
    <col min="3" max="3" width="20" style="40" customWidth="1"/>
    <col min="4" max="4" width="18.6640625" style="6" bestFit="1" customWidth="1"/>
    <col min="5" max="5" width="13.88671875" style="6" customWidth="1"/>
    <col min="6" max="6" width="21.33203125" style="40" customWidth="1"/>
    <col min="7" max="7" width="16.44140625" style="6" customWidth="1"/>
    <col min="8" max="8" width="15.6640625" style="6" customWidth="1"/>
    <col min="9" max="10" width="23" style="6" customWidth="1"/>
    <col min="11" max="12" width="26.6640625" style="6" customWidth="1"/>
    <col min="13" max="13" width="22.88671875" style="6" customWidth="1"/>
    <col min="14" max="14" width="18.88671875" style="6" customWidth="1"/>
    <col min="15" max="15" width="12.6640625" style="6" customWidth="1"/>
    <col min="16" max="16" width="18.5546875" style="6" customWidth="1"/>
    <col min="17" max="17" width="14.44140625" style="6" customWidth="1"/>
    <col min="18" max="18" width="21.33203125" style="23" bestFit="1" customWidth="1"/>
    <col min="19" max="16384" width="9.109375" style="1"/>
  </cols>
  <sheetData>
    <row r="1" spans="1:37" s="56" customFormat="1" ht="21" x14ac:dyDescent="0.4">
      <c r="A1" s="193" t="s">
        <v>285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</row>
    <row r="2" spans="1:37" s="57" customFormat="1" x14ac:dyDescent="0.25">
      <c r="A2" s="24"/>
      <c r="B2" s="24"/>
      <c r="C2" s="41"/>
      <c r="D2" s="24"/>
      <c r="E2" s="24"/>
      <c r="F2" s="41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5"/>
    </row>
    <row r="3" spans="1:37" s="56" customFormat="1" ht="21" x14ac:dyDescent="0.4">
      <c r="A3" s="193" t="s">
        <v>32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</row>
    <row r="4" spans="1:37" s="62" customFormat="1" ht="20.399999999999999" x14ac:dyDescent="0.35">
      <c r="A4" s="58"/>
      <c r="B4" s="58"/>
      <c r="C4" s="59"/>
      <c r="D4" s="58"/>
      <c r="E4" s="58"/>
      <c r="F4" s="59"/>
      <c r="G4" s="60" t="s">
        <v>33</v>
      </c>
      <c r="H4" s="58"/>
      <c r="I4" s="58"/>
      <c r="J4" s="58"/>
      <c r="K4" s="60"/>
      <c r="L4" s="77" t="s">
        <v>28</v>
      </c>
      <c r="M4" s="77">
        <v>450</v>
      </c>
      <c r="N4" s="58"/>
      <c r="O4" s="72" t="s">
        <v>47</v>
      </c>
      <c r="P4" s="58"/>
      <c r="Q4" s="58"/>
      <c r="R4" s="61"/>
    </row>
    <row r="5" spans="1:37" s="63" customFormat="1" ht="30.6" thickBot="1" x14ac:dyDescent="0.3">
      <c r="A5" s="73" t="s">
        <v>0</v>
      </c>
      <c r="B5" s="73" t="s">
        <v>1</v>
      </c>
      <c r="C5" s="74" t="s">
        <v>50</v>
      </c>
      <c r="D5" s="73" t="s">
        <v>2</v>
      </c>
      <c r="E5" s="73" t="s">
        <v>9</v>
      </c>
      <c r="F5" s="74" t="s">
        <v>3</v>
      </c>
      <c r="G5" s="73" t="s">
        <v>4</v>
      </c>
      <c r="H5" s="73" t="s">
        <v>10</v>
      </c>
      <c r="I5" s="73" t="s">
        <v>42</v>
      </c>
      <c r="J5" s="73" t="s">
        <v>44</v>
      </c>
      <c r="K5" s="73" t="s">
        <v>43</v>
      </c>
      <c r="L5" s="73" t="s">
        <v>11</v>
      </c>
      <c r="M5" s="73" t="s">
        <v>12</v>
      </c>
      <c r="N5" s="75" t="s">
        <v>15</v>
      </c>
      <c r="O5" s="75" t="s">
        <v>13</v>
      </c>
      <c r="P5" s="75" t="s">
        <v>8</v>
      </c>
      <c r="Q5" s="75" t="s">
        <v>14</v>
      </c>
      <c r="R5" s="76" t="s">
        <v>27</v>
      </c>
      <c r="S5" s="107" t="s">
        <v>77</v>
      </c>
    </row>
    <row r="6" spans="1:37" hidden="1" x14ac:dyDescent="0.25">
      <c r="A6" s="121" t="s">
        <v>64</v>
      </c>
      <c r="B6" s="121" t="s">
        <v>46</v>
      </c>
      <c r="C6" s="122">
        <v>4008</v>
      </c>
      <c r="D6" s="123" t="s">
        <v>60</v>
      </c>
      <c r="E6" s="24" t="s">
        <v>58</v>
      </c>
      <c r="F6" s="37">
        <f t="shared" ref="F6" si="0">SUM(H6:Q6)</f>
        <v>0</v>
      </c>
      <c r="G6" s="128">
        <v>0.18055555555555555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/>
      <c r="P6" s="24"/>
      <c r="Q6" s="24">
        <v>0</v>
      </c>
      <c r="R6" s="25">
        <f>Table1326[[#This Row],[Total Score]]/$M$4</f>
        <v>0</v>
      </c>
      <c r="S6" s="106"/>
    </row>
    <row r="7" spans="1:37" s="139" customFormat="1" ht="15.6" x14ac:dyDescent="0.3">
      <c r="A7" s="153" t="s">
        <v>104</v>
      </c>
      <c r="B7" s="153" t="s">
        <v>198</v>
      </c>
      <c r="C7" s="154">
        <v>4004</v>
      </c>
      <c r="D7" s="153" t="s">
        <v>128</v>
      </c>
      <c r="E7" s="24" t="s">
        <v>58</v>
      </c>
      <c r="F7" s="37">
        <f t="shared" ref="F7:F13" si="1">SUM(H7:Q7)</f>
        <v>327</v>
      </c>
      <c r="G7" s="131">
        <v>6.8865740740740736E-3</v>
      </c>
      <c r="H7" s="24">
        <v>20</v>
      </c>
      <c r="I7" s="24">
        <v>45</v>
      </c>
      <c r="J7" s="24">
        <v>20</v>
      </c>
      <c r="K7" s="24">
        <v>0</v>
      </c>
      <c r="L7" s="24">
        <v>0</v>
      </c>
      <c r="M7" s="24">
        <v>10</v>
      </c>
      <c r="N7" s="24">
        <v>40</v>
      </c>
      <c r="O7" s="24">
        <v>74</v>
      </c>
      <c r="P7" s="24">
        <v>18</v>
      </c>
      <c r="Q7" s="24">
        <v>100</v>
      </c>
      <c r="R7" s="25">
        <f>Table1326[[#This Row],[Total Score]]/$M$4</f>
        <v>0.72666666666666668</v>
      </c>
      <c r="S7" s="106"/>
      <c r="T7" s="137"/>
      <c r="U7" s="137"/>
      <c r="V7" s="137"/>
      <c r="W7" s="137"/>
      <c r="X7" s="137"/>
      <c r="Y7" s="137"/>
      <c r="Z7" s="137"/>
      <c r="AA7" s="137"/>
      <c r="AB7" s="137"/>
      <c r="AC7" s="137"/>
      <c r="AD7" s="137"/>
      <c r="AE7" s="137"/>
      <c r="AF7" s="137"/>
      <c r="AG7" s="137"/>
      <c r="AH7" s="137"/>
      <c r="AI7" s="137"/>
      <c r="AJ7" s="137"/>
      <c r="AK7" s="137"/>
    </row>
    <row r="8" spans="1:37" ht="15.6" x14ac:dyDescent="0.3">
      <c r="A8" s="153" t="s">
        <v>68</v>
      </c>
      <c r="B8" s="153" t="s">
        <v>197</v>
      </c>
      <c r="C8" s="154">
        <v>4007</v>
      </c>
      <c r="D8" s="153" t="s">
        <v>125</v>
      </c>
      <c r="E8" s="24" t="s">
        <v>58</v>
      </c>
      <c r="F8" s="37">
        <f t="shared" si="1"/>
        <v>307</v>
      </c>
      <c r="G8" s="131">
        <v>5.347222222222222E-3</v>
      </c>
      <c r="H8" s="24">
        <v>20</v>
      </c>
      <c r="I8" s="24">
        <v>50</v>
      </c>
      <c r="J8" s="24">
        <v>0</v>
      </c>
      <c r="K8" s="24">
        <v>15</v>
      </c>
      <c r="L8" s="24">
        <v>0</v>
      </c>
      <c r="M8" s="24">
        <v>15</v>
      </c>
      <c r="N8" s="24">
        <v>35</v>
      </c>
      <c r="O8" s="24">
        <v>70</v>
      </c>
      <c r="P8" s="24">
        <v>22</v>
      </c>
      <c r="Q8" s="24">
        <v>80</v>
      </c>
      <c r="R8" s="25">
        <f>Table1326[[#This Row],[Total Score]]/$M$4</f>
        <v>0.68222222222222217</v>
      </c>
      <c r="S8" s="106"/>
    </row>
    <row r="9" spans="1:37" s="137" customFormat="1" ht="15.6" x14ac:dyDescent="0.3">
      <c r="A9" s="153" t="s">
        <v>193</v>
      </c>
      <c r="B9" s="153" t="s">
        <v>195</v>
      </c>
      <c r="C9" s="154">
        <v>4003</v>
      </c>
      <c r="D9" s="153" t="s">
        <v>129</v>
      </c>
      <c r="E9" s="24" t="s">
        <v>58</v>
      </c>
      <c r="F9" s="47">
        <f t="shared" si="1"/>
        <v>303</v>
      </c>
      <c r="G9" s="129">
        <v>5.9490740740740745E-3</v>
      </c>
      <c r="H9" s="6">
        <v>20</v>
      </c>
      <c r="I9" s="6">
        <v>0</v>
      </c>
      <c r="J9" s="6">
        <v>50</v>
      </c>
      <c r="K9" s="6">
        <v>35</v>
      </c>
      <c r="L9" s="6">
        <v>0</v>
      </c>
      <c r="M9" s="6">
        <v>5</v>
      </c>
      <c r="N9" s="6">
        <v>45</v>
      </c>
      <c r="O9" s="6">
        <v>53</v>
      </c>
      <c r="P9" s="6">
        <v>25</v>
      </c>
      <c r="Q9" s="6">
        <v>70</v>
      </c>
      <c r="R9" s="23">
        <f>Table1326[[#This Row],[Total Score]]/$M$4</f>
        <v>0.67333333333333334</v>
      </c>
      <c r="S9" s="138"/>
    </row>
    <row r="10" spans="1:37" s="137" customFormat="1" ht="15.6" x14ac:dyDescent="0.3">
      <c r="A10" s="153" t="s">
        <v>194</v>
      </c>
      <c r="B10" s="153" t="s">
        <v>107</v>
      </c>
      <c r="C10" s="154">
        <v>4006</v>
      </c>
      <c r="D10" s="153" t="s">
        <v>123</v>
      </c>
      <c r="E10" s="24" t="s">
        <v>58</v>
      </c>
      <c r="F10" s="82">
        <f t="shared" si="1"/>
        <v>300</v>
      </c>
      <c r="G10" s="131">
        <v>7.1180555555555554E-3</v>
      </c>
      <c r="H10" s="80">
        <v>20</v>
      </c>
      <c r="I10" s="80">
        <v>50</v>
      </c>
      <c r="J10" s="80">
        <v>0</v>
      </c>
      <c r="K10" s="80">
        <v>15</v>
      </c>
      <c r="L10" s="80">
        <v>0</v>
      </c>
      <c r="M10" s="80">
        <v>30</v>
      </c>
      <c r="N10" s="80">
        <v>0</v>
      </c>
      <c r="O10" s="80">
        <v>64</v>
      </c>
      <c r="P10" s="80">
        <v>21</v>
      </c>
      <c r="Q10" s="24">
        <v>100</v>
      </c>
      <c r="R10" s="81">
        <f>Table1326[[#This Row],[Total Score]]/$M$4</f>
        <v>0.66666666666666663</v>
      </c>
      <c r="S10" s="106"/>
    </row>
    <row r="11" spans="1:37" ht="15.6" x14ac:dyDescent="0.3">
      <c r="A11" s="153" t="s">
        <v>64</v>
      </c>
      <c r="B11" s="153" t="s">
        <v>46</v>
      </c>
      <c r="C11" s="154">
        <v>4001</v>
      </c>
      <c r="D11" s="153" t="s">
        <v>123</v>
      </c>
      <c r="E11" s="24" t="s">
        <v>58</v>
      </c>
      <c r="F11" s="47">
        <f t="shared" si="1"/>
        <v>295</v>
      </c>
      <c r="G11" s="129">
        <v>3.9930555555555561E-3</v>
      </c>
      <c r="H11" s="6">
        <v>30</v>
      </c>
      <c r="I11" s="6">
        <v>50</v>
      </c>
      <c r="J11" s="6">
        <v>10</v>
      </c>
      <c r="K11" s="6">
        <v>0</v>
      </c>
      <c r="L11" s="6">
        <v>0</v>
      </c>
      <c r="M11" s="6">
        <v>15</v>
      </c>
      <c r="N11" s="6">
        <v>25</v>
      </c>
      <c r="O11" s="6">
        <v>60</v>
      </c>
      <c r="P11" s="6">
        <v>25</v>
      </c>
      <c r="Q11" s="6">
        <v>80</v>
      </c>
      <c r="R11" s="23">
        <f>Table1326[[#This Row],[Total Score]]/$M$4</f>
        <v>0.65555555555555556</v>
      </c>
      <c r="S11" s="138"/>
    </row>
    <row r="12" spans="1:37" ht="16.2" thickBot="1" x14ac:dyDescent="0.35">
      <c r="A12" s="153" t="s">
        <v>104</v>
      </c>
      <c r="B12" s="153" t="s">
        <v>105</v>
      </c>
      <c r="C12" s="154">
        <v>4005</v>
      </c>
      <c r="D12" s="153" t="s">
        <v>126</v>
      </c>
      <c r="E12" s="24" t="s">
        <v>58</v>
      </c>
      <c r="F12" s="39">
        <f t="shared" si="1"/>
        <v>247</v>
      </c>
      <c r="G12" s="131">
        <v>4.9652777777777777E-3</v>
      </c>
      <c r="H12" s="24">
        <v>5</v>
      </c>
      <c r="I12" s="24">
        <v>50</v>
      </c>
      <c r="J12" s="24">
        <v>0</v>
      </c>
      <c r="K12" s="24">
        <v>10</v>
      </c>
      <c r="L12" s="24">
        <v>0</v>
      </c>
      <c r="M12" s="24">
        <v>0</v>
      </c>
      <c r="N12" s="24">
        <v>0</v>
      </c>
      <c r="O12" s="24">
        <v>68</v>
      </c>
      <c r="P12" s="24">
        <v>14</v>
      </c>
      <c r="Q12" s="24">
        <v>100</v>
      </c>
      <c r="R12" s="25">
        <f>Table1326[[#This Row],[Total Score]]/$M$4</f>
        <v>0.54888888888888887</v>
      </c>
      <c r="S12" s="106"/>
    </row>
    <row r="13" spans="1:37" ht="15.6" x14ac:dyDescent="0.3">
      <c r="A13" s="153" t="s">
        <v>106</v>
      </c>
      <c r="B13" s="153" t="s">
        <v>196</v>
      </c>
      <c r="C13" s="154">
        <v>4002</v>
      </c>
      <c r="D13" s="153" t="s">
        <v>125</v>
      </c>
      <c r="E13" s="24" t="s">
        <v>58</v>
      </c>
      <c r="F13" s="40">
        <f t="shared" si="1"/>
        <v>180</v>
      </c>
      <c r="G13" s="129">
        <v>5.9143518518518521E-3</v>
      </c>
      <c r="H13" s="6">
        <v>20</v>
      </c>
      <c r="I13" s="6">
        <v>50</v>
      </c>
      <c r="J13" s="6">
        <v>0</v>
      </c>
      <c r="K13" s="6">
        <v>10</v>
      </c>
      <c r="L13" s="6">
        <v>0</v>
      </c>
      <c r="M13" s="6">
        <v>20</v>
      </c>
      <c r="N13" s="6">
        <v>0</v>
      </c>
      <c r="O13" s="6">
        <v>30</v>
      </c>
      <c r="P13" s="6">
        <v>0</v>
      </c>
      <c r="Q13" s="6">
        <v>50</v>
      </c>
      <c r="R13" s="23">
        <f>Table1326[[#This Row],[Total Score]]/$M$4</f>
        <v>0.4</v>
      </c>
      <c r="S13" s="138"/>
    </row>
    <row r="14" spans="1:37" x14ac:dyDescent="0.25">
      <c r="A14" s="24"/>
      <c r="B14" s="24"/>
      <c r="C14" s="41"/>
      <c r="D14" s="57"/>
      <c r="E14" s="24"/>
      <c r="F14" s="37"/>
      <c r="G14" s="131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5"/>
      <c r="S14" s="106"/>
    </row>
    <row r="15" spans="1:37" x14ac:dyDescent="0.25">
      <c r="A15" s="24"/>
      <c r="B15" s="24"/>
      <c r="C15" s="41"/>
      <c r="D15" s="24"/>
      <c r="E15" s="24"/>
      <c r="F15" s="37"/>
      <c r="G15" s="127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5">
        <f>Table1326[[#This Row],[Total Score]]/$M$4</f>
        <v>0</v>
      </c>
      <c r="S15" s="132"/>
    </row>
    <row r="16" spans="1:37" x14ac:dyDescent="0.25">
      <c r="A16" s="24">
        <f>COUNTA(A6:A15)</f>
        <v>8</v>
      </c>
      <c r="B16" s="24"/>
      <c r="C16" s="41"/>
      <c r="D16" s="24"/>
      <c r="E16" s="24"/>
      <c r="F16" s="41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54"/>
      <c r="S16" s="24"/>
    </row>
    <row r="18" spans="1:5" ht="15.6" x14ac:dyDescent="0.3">
      <c r="A18" s="6">
        <v>400</v>
      </c>
      <c r="B18" s="52" t="s">
        <v>51</v>
      </c>
      <c r="C18" s="43"/>
      <c r="E18" s="17"/>
    </row>
    <row r="19" spans="1:5" ht="15" x14ac:dyDescent="0.25">
      <c r="B19" s="8"/>
      <c r="C19" s="44"/>
      <c r="D19" s="8"/>
    </row>
    <row r="20" spans="1:5" ht="15" x14ac:dyDescent="0.25">
      <c r="A20" s="8"/>
    </row>
    <row r="21" spans="1:5" ht="15" x14ac:dyDescent="0.25">
      <c r="A21" s="8"/>
    </row>
    <row r="22" spans="1:5" ht="15" x14ac:dyDescent="0.25">
      <c r="A22" s="8"/>
    </row>
    <row r="23" spans="1:5" ht="17.25" customHeight="1" x14ac:dyDescent="0.25">
      <c r="A23" s="8"/>
      <c r="B23" s="6" t="s">
        <v>113</v>
      </c>
    </row>
    <row r="24" spans="1:5" ht="15" x14ac:dyDescent="0.25">
      <c r="A24" s="8"/>
    </row>
    <row r="25" spans="1:5" ht="15" x14ac:dyDescent="0.25">
      <c r="A25" s="8"/>
    </row>
  </sheetData>
  <mergeCells count="2">
    <mergeCell ref="A1:R1"/>
    <mergeCell ref="A3:R3"/>
  </mergeCells>
  <pageMargins left="0.2" right="0.17" top="0.75" bottom="0.75" header="0.3" footer="0.3"/>
  <pageSetup paperSize="5" scale="45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-0.249977111117893"/>
  </sheetPr>
  <dimension ref="A1:S24"/>
  <sheetViews>
    <sheetView zoomScale="110" zoomScaleNormal="110" workbookViewId="0">
      <pane ySplit="5" topLeftCell="A6" activePane="bottomLeft" state="frozen"/>
      <selection activeCell="B34" sqref="B34"/>
      <selection pane="bottomLeft" sqref="A1:R1"/>
    </sheetView>
  </sheetViews>
  <sheetFormatPr defaultColWidth="9.109375" defaultRowHeight="13.8" x14ac:dyDescent="0.25"/>
  <cols>
    <col min="1" max="1" width="20.109375" style="6" bestFit="1" customWidth="1"/>
    <col min="2" max="2" width="20" style="6" bestFit="1" customWidth="1"/>
    <col min="3" max="3" width="20" style="40" customWidth="1"/>
    <col min="4" max="4" width="22.44140625" style="6" customWidth="1"/>
    <col min="5" max="5" width="13.88671875" style="6" customWidth="1"/>
    <col min="6" max="6" width="21.109375" style="40" customWidth="1"/>
    <col min="7" max="7" width="13.88671875" style="31" customWidth="1"/>
    <col min="8" max="8" width="15.88671875" style="6" customWidth="1"/>
    <col min="9" max="9" width="20.5546875" style="6" customWidth="1"/>
    <col min="10" max="10" width="23" style="6" customWidth="1"/>
    <col min="11" max="12" width="26.88671875" style="6" customWidth="1"/>
    <col min="13" max="13" width="22.88671875" style="6" customWidth="1"/>
    <col min="14" max="14" width="18.88671875" style="6" customWidth="1"/>
    <col min="15" max="15" width="12.88671875" style="6" customWidth="1"/>
    <col min="16" max="16" width="18.5546875" style="6" customWidth="1"/>
    <col min="17" max="17" width="14.44140625" style="6" customWidth="1"/>
    <col min="18" max="18" width="21.109375" style="23" customWidth="1"/>
    <col min="19" max="16384" width="9.109375" style="1"/>
  </cols>
  <sheetData>
    <row r="1" spans="1:19" s="56" customFormat="1" ht="21" x14ac:dyDescent="0.4">
      <c r="A1" s="194" t="s">
        <v>285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</row>
    <row r="2" spans="1:19" s="57" customFormat="1" x14ac:dyDescent="0.25">
      <c r="A2" s="24"/>
      <c r="B2" s="24"/>
      <c r="C2" s="41"/>
      <c r="D2" s="24"/>
      <c r="E2" s="24"/>
      <c r="F2" s="41"/>
      <c r="G2" s="30"/>
      <c r="H2" s="24"/>
      <c r="I2" s="24"/>
      <c r="J2" s="24"/>
      <c r="K2" s="24"/>
      <c r="L2" s="24"/>
      <c r="M2" s="24"/>
      <c r="N2" s="24"/>
      <c r="O2" s="24"/>
      <c r="P2" s="24"/>
      <c r="Q2" s="24"/>
      <c r="R2" s="25"/>
    </row>
    <row r="3" spans="1:19" s="56" customFormat="1" ht="21" x14ac:dyDescent="0.4">
      <c r="A3" s="194" t="s">
        <v>76</v>
      </c>
      <c r="B3" s="194"/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</row>
    <row r="4" spans="1:19" s="62" customFormat="1" ht="20.399999999999999" x14ac:dyDescent="0.35">
      <c r="A4" s="58"/>
      <c r="B4" s="58"/>
      <c r="C4" s="59"/>
      <c r="D4" s="58"/>
      <c r="E4" s="58"/>
      <c r="F4" s="59"/>
      <c r="G4" s="109" t="s">
        <v>33</v>
      </c>
      <c r="H4" s="58"/>
      <c r="I4" s="58"/>
      <c r="J4" s="58"/>
      <c r="K4" s="60"/>
      <c r="L4" s="77" t="s">
        <v>28</v>
      </c>
      <c r="M4" s="77">
        <v>441</v>
      </c>
      <c r="N4" s="58"/>
      <c r="O4" s="58"/>
      <c r="P4" s="58"/>
      <c r="Q4" s="58"/>
      <c r="R4" s="61"/>
    </row>
    <row r="5" spans="1:19" s="63" customFormat="1" ht="30.6" thickBot="1" x14ac:dyDescent="0.3">
      <c r="A5" s="68" t="s">
        <v>0</v>
      </c>
      <c r="B5" s="68" t="s">
        <v>1</v>
      </c>
      <c r="C5" s="69" t="s">
        <v>50</v>
      </c>
      <c r="D5" s="68" t="s">
        <v>2</v>
      </c>
      <c r="E5" s="68" t="s">
        <v>9</v>
      </c>
      <c r="F5" s="69" t="s">
        <v>3</v>
      </c>
      <c r="G5" s="110" t="s">
        <v>4</v>
      </c>
      <c r="H5" s="68" t="s">
        <v>10</v>
      </c>
      <c r="I5" s="68" t="s">
        <v>42</v>
      </c>
      <c r="J5" s="68" t="s">
        <v>44</v>
      </c>
      <c r="K5" s="68" t="s">
        <v>43</v>
      </c>
      <c r="L5" s="68" t="s">
        <v>11</v>
      </c>
      <c r="M5" s="68" t="s">
        <v>12</v>
      </c>
      <c r="N5" s="70" t="s">
        <v>15</v>
      </c>
      <c r="O5" s="70" t="s">
        <v>13</v>
      </c>
      <c r="P5" s="70" t="s">
        <v>8</v>
      </c>
      <c r="Q5" s="70" t="s">
        <v>14</v>
      </c>
      <c r="R5" s="71" t="s">
        <v>27</v>
      </c>
      <c r="S5" s="107" t="s">
        <v>77</v>
      </c>
    </row>
    <row r="6" spans="1:19" ht="15.6" x14ac:dyDescent="0.3">
      <c r="A6" s="153" t="s">
        <v>204</v>
      </c>
      <c r="B6" s="153" t="s">
        <v>213</v>
      </c>
      <c r="C6" s="154">
        <v>5011</v>
      </c>
      <c r="D6" s="153" t="s">
        <v>123</v>
      </c>
      <c r="E6" s="24" t="s">
        <v>58</v>
      </c>
      <c r="F6" s="37">
        <f t="shared" ref="F6:F18" si="0">SUM(H6:Q6)</f>
        <v>345</v>
      </c>
      <c r="G6" s="131">
        <v>5.1504629629629635E-3</v>
      </c>
      <c r="H6" s="24">
        <v>35</v>
      </c>
      <c r="I6" s="24">
        <v>40</v>
      </c>
      <c r="J6" s="24">
        <v>50</v>
      </c>
      <c r="K6" s="24">
        <v>20</v>
      </c>
      <c r="L6" s="24">
        <v>40</v>
      </c>
      <c r="M6" s="24">
        <v>25</v>
      </c>
      <c r="N6" s="24">
        <v>0</v>
      </c>
      <c r="O6" s="24">
        <v>37</v>
      </c>
      <c r="P6" s="24">
        <v>18</v>
      </c>
      <c r="Q6" s="24">
        <v>80</v>
      </c>
      <c r="R6" s="25">
        <f>Table132118[[#This Row],[Total Score]]/$M$4</f>
        <v>0.78231292517006801</v>
      </c>
      <c r="S6" s="80"/>
    </row>
    <row r="7" spans="1:19" ht="15.6" x14ac:dyDescent="0.3">
      <c r="A7" s="153" t="s">
        <v>208</v>
      </c>
      <c r="B7" s="153" t="s">
        <v>57</v>
      </c>
      <c r="C7" s="154">
        <v>5005</v>
      </c>
      <c r="D7" s="153" t="s">
        <v>126</v>
      </c>
      <c r="E7" s="24" t="s">
        <v>58</v>
      </c>
      <c r="F7" s="37">
        <f t="shared" si="0"/>
        <v>337</v>
      </c>
      <c r="G7" s="131">
        <v>5.5902777777777782E-3</v>
      </c>
      <c r="H7" s="24">
        <v>50</v>
      </c>
      <c r="I7" s="24">
        <v>30</v>
      </c>
      <c r="J7" s="24">
        <v>35</v>
      </c>
      <c r="K7" s="24">
        <v>15</v>
      </c>
      <c r="L7" s="24">
        <v>0</v>
      </c>
      <c r="M7" s="24">
        <v>35</v>
      </c>
      <c r="N7" s="24">
        <v>40</v>
      </c>
      <c r="O7" s="24">
        <v>48</v>
      </c>
      <c r="P7" s="24">
        <v>14</v>
      </c>
      <c r="Q7" s="24">
        <v>70</v>
      </c>
      <c r="R7" s="25">
        <f>Table132118[[#This Row],[Total Score]]/$M$4</f>
        <v>0.76417233560090703</v>
      </c>
      <c r="S7" s="80"/>
    </row>
    <row r="8" spans="1:19" ht="15.6" x14ac:dyDescent="0.3">
      <c r="A8" s="153" t="s">
        <v>203</v>
      </c>
      <c r="B8" s="153" t="s">
        <v>212</v>
      </c>
      <c r="C8" s="154">
        <v>5001</v>
      </c>
      <c r="D8" s="153" t="s">
        <v>123</v>
      </c>
      <c r="E8" s="24" t="s">
        <v>58</v>
      </c>
      <c r="F8" s="37">
        <f t="shared" si="0"/>
        <v>334</v>
      </c>
      <c r="G8" s="131">
        <v>4.5717592592592589E-3</v>
      </c>
      <c r="H8" s="24">
        <v>35</v>
      </c>
      <c r="I8" s="24">
        <v>40</v>
      </c>
      <c r="J8" s="24">
        <v>0</v>
      </c>
      <c r="K8" s="24">
        <v>50</v>
      </c>
      <c r="L8" s="24">
        <v>25</v>
      </c>
      <c r="M8" s="24">
        <v>30</v>
      </c>
      <c r="N8" s="24">
        <v>0</v>
      </c>
      <c r="O8" s="24">
        <v>47</v>
      </c>
      <c r="P8" s="24">
        <v>7</v>
      </c>
      <c r="Q8" s="24">
        <v>100</v>
      </c>
      <c r="R8" s="25">
        <f>Table132118[[#This Row],[Total Score]]/$M$4</f>
        <v>0.75736961451247165</v>
      </c>
      <c r="S8" s="80"/>
    </row>
    <row r="9" spans="1:19" ht="15.6" x14ac:dyDescent="0.3">
      <c r="A9" s="189" t="s">
        <v>176</v>
      </c>
      <c r="B9" s="153" t="s">
        <v>108</v>
      </c>
      <c r="C9" s="154">
        <v>5014</v>
      </c>
      <c r="D9" s="153" t="s">
        <v>131</v>
      </c>
      <c r="E9" s="24" t="s">
        <v>58</v>
      </c>
      <c r="F9" s="37">
        <f t="shared" si="0"/>
        <v>331</v>
      </c>
      <c r="G9" s="131">
        <v>6.215277777777777E-3</v>
      </c>
      <c r="H9" s="24">
        <v>50</v>
      </c>
      <c r="I9" s="24">
        <v>40</v>
      </c>
      <c r="J9" s="24">
        <v>20</v>
      </c>
      <c r="K9" s="24">
        <v>45</v>
      </c>
      <c r="L9" s="24">
        <v>0</v>
      </c>
      <c r="M9" s="24">
        <v>20</v>
      </c>
      <c r="N9" s="24">
        <v>0</v>
      </c>
      <c r="O9" s="24">
        <v>51</v>
      </c>
      <c r="P9" s="24">
        <v>25</v>
      </c>
      <c r="Q9" s="24">
        <v>80</v>
      </c>
      <c r="R9" s="25">
        <f>Table132118[[#This Row],[Total Score]]/$M$4</f>
        <v>0.75056689342403626</v>
      </c>
      <c r="S9" s="80"/>
    </row>
    <row r="10" spans="1:19" ht="15.6" x14ac:dyDescent="0.3">
      <c r="A10" s="153" t="s">
        <v>200</v>
      </c>
      <c r="B10" s="153" t="s">
        <v>109</v>
      </c>
      <c r="C10" s="154">
        <v>5012</v>
      </c>
      <c r="D10" s="153" t="s">
        <v>122</v>
      </c>
      <c r="E10" s="24" t="s">
        <v>58</v>
      </c>
      <c r="F10" s="37">
        <f t="shared" si="0"/>
        <v>326</v>
      </c>
      <c r="G10" s="131">
        <v>3.8078703703703707E-3</v>
      </c>
      <c r="H10" s="24">
        <v>50</v>
      </c>
      <c r="I10" s="24">
        <v>40</v>
      </c>
      <c r="J10" s="24">
        <v>50</v>
      </c>
      <c r="K10" s="24">
        <v>15</v>
      </c>
      <c r="L10" s="24">
        <v>0</v>
      </c>
      <c r="M10" s="24">
        <v>25</v>
      </c>
      <c r="N10" s="24">
        <v>0</v>
      </c>
      <c r="O10" s="24">
        <v>48</v>
      </c>
      <c r="P10" s="24">
        <v>18</v>
      </c>
      <c r="Q10" s="24">
        <v>80</v>
      </c>
      <c r="R10" s="25">
        <f>Table132118[[#This Row],[Total Score]]/$M$4</f>
        <v>0.73922902494331066</v>
      </c>
      <c r="S10" s="80"/>
    </row>
    <row r="11" spans="1:19" ht="15.6" x14ac:dyDescent="0.3">
      <c r="A11" s="153" t="s">
        <v>205</v>
      </c>
      <c r="B11" s="153" t="s">
        <v>214</v>
      </c>
      <c r="C11" s="154">
        <v>5009</v>
      </c>
      <c r="D11" s="153" t="s">
        <v>125</v>
      </c>
      <c r="E11" s="24" t="s">
        <v>58</v>
      </c>
      <c r="F11" s="37">
        <f t="shared" si="0"/>
        <v>322</v>
      </c>
      <c r="G11" s="131">
        <v>4.31712962962963E-3</v>
      </c>
      <c r="H11" s="24">
        <v>50</v>
      </c>
      <c r="I11" s="24">
        <v>40</v>
      </c>
      <c r="J11" s="24">
        <v>50</v>
      </c>
      <c r="K11" s="24">
        <v>10</v>
      </c>
      <c r="L11" s="24">
        <v>25</v>
      </c>
      <c r="M11" s="24">
        <v>35</v>
      </c>
      <c r="N11" s="24">
        <v>0</v>
      </c>
      <c r="O11" s="24">
        <v>35</v>
      </c>
      <c r="P11" s="24">
        <v>7</v>
      </c>
      <c r="Q11" s="24">
        <v>70</v>
      </c>
      <c r="R11" s="25">
        <f>Table132118[[#This Row],[Total Score]]/$M$4</f>
        <v>0.73015873015873012</v>
      </c>
      <c r="S11" s="80"/>
    </row>
    <row r="12" spans="1:19" ht="15.6" x14ac:dyDescent="0.3">
      <c r="A12" s="153" t="s">
        <v>210</v>
      </c>
      <c r="B12" s="153" t="s">
        <v>217</v>
      </c>
      <c r="C12" s="154">
        <v>5013</v>
      </c>
      <c r="D12" s="153" t="s">
        <v>86</v>
      </c>
      <c r="E12" s="24" t="s">
        <v>58</v>
      </c>
      <c r="F12" s="37">
        <f t="shared" si="0"/>
        <v>304</v>
      </c>
      <c r="G12" s="131">
        <v>4.340277777777778E-3</v>
      </c>
      <c r="H12" s="24">
        <v>35</v>
      </c>
      <c r="I12" s="24">
        <v>25</v>
      </c>
      <c r="J12" s="24">
        <v>50</v>
      </c>
      <c r="K12" s="24">
        <v>20</v>
      </c>
      <c r="L12" s="24">
        <v>0</v>
      </c>
      <c r="M12" s="24">
        <v>25</v>
      </c>
      <c r="N12" s="24">
        <v>0</v>
      </c>
      <c r="O12" s="24">
        <v>54</v>
      </c>
      <c r="P12" s="24">
        <v>25</v>
      </c>
      <c r="Q12" s="24">
        <v>70</v>
      </c>
      <c r="R12" s="25">
        <f>Table132118[[#This Row],[Total Score]]/$M$4</f>
        <v>0.68934240362811794</v>
      </c>
      <c r="S12" s="80"/>
    </row>
    <row r="13" spans="1:19" ht="15.6" x14ac:dyDescent="0.3">
      <c r="A13" s="153" t="s">
        <v>199</v>
      </c>
      <c r="B13" s="153" t="s">
        <v>61</v>
      </c>
      <c r="C13" s="154">
        <v>5010</v>
      </c>
      <c r="D13" s="153" t="s">
        <v>120</v>
      </c>
      <c r="E13" s="24" t="s">
        <v>58</v>
      </c>
      <c r="F13" s="37">
        <f t="shared" si="0"/>
        <v>286</v>
      </c>
      <c r="G13" s="131">
        <v>4.5949074074074078E-3</v>
      </c>
      <c r="H13" s="24">
        <v>35</v>
      </c>
      <c r="I13" s="24">
        <v>35</v>
      </c>
      <c r="J13" s="24">
        <v>30</v>
      </c>
      <c r="K13" s="24">
        <v>20</v>
      </c>
      <c r="L13" s="24">
        <v>0</v>
      </c>
      <c r="M13" s="24">
        <v>25</v>
      </c>
      <c r="N13" s="24">
        <v>0</v>
      </c>
      <c r="O13" s="24">
        <v>40</v>
      </c>
      <c r="P13" s="24">
        <v>21</v>
      </c>
      <c r="Q13" s="24">
        <v>80</v>
      </c>
      <c r="R13" s="25">
        <f>Table132118[[#This Row],[Total Score]]/$M$4</f>
        <v>0.64852607709750565</v>
      </c>
      <c r="S13" s="24"/>
    </row>
    <row r="14" spans="1:19" ht="15.6" x14ac:dyDescent="0.3">
      <c r="A14" s="153" t="s">
        <v>202</v>
      </c>
      <c r="B14" s="153" t="s">
        <v>211</v>
      </c>
      <c r="C14" s="154">
        <v>5002</v>
      </c>
      <c r="D14" s="153" t="s">
        <v>127</v>
      </c>
      <c r="E14" s="24" t="s">
        <v>58</v>
      </c>
      <c r="F14" s="37">
        <f t="shared" si="0"/>
        <v>275</v>
      </c>
      <c r="G14" s="131">
        <v>5.8217592592592592E-3</v>
      </c>
      <c r="H14" s="24">
        <v>35</v>
      </c>
      <c r="I14" s="24">
        <v>30</v>
      </c>
      <c r="J14" s="24">
        <v>25</v>
      </c>
      <c r="K14" s="24">
        <v>20</v>
      </c>
      <c r="L14" s="24">
        <v>0</v>
      </c>
      <c r="M14" s="24">
        <v>25</v>
      </c>
      <c r="N14" s="24">
        <v>0</v>
      </c>
      <c r="O14" s="24">
        <v>42</v>
      </c>
      <c r="P14" s="24">
        <v>18</v>
      </c>
      <c r="Q14" s="24">
        <v>80</v>
      </c>
      <c r="R14" s="25">
        <f>Table132118[[#This Row],[Total Score]]/$M$4</f>
        <v>0.62358276643990929</v>
      </c>
      <c r="S14" s="80"/>
    </row>
    <row r="15" spans="1:19" ht="15.6" x14ac:dyDescent="0.3">
      <c r="A15" s="153" t="s">
        <v>207</v>
      </c>
      <c r="B15" s="153" t="s">
        <v>216</v>
      </c>
      <c r="C15" s="154">
        <v>5007</v>
      </c>
      <c r="D15" s="153" t="s">
        <v>128</v>
      </c>
      <c r="E15" s="24" t="s">
        <v>58</v>
      </c>
      <c r="F15" s="37">
        <f t="shared" si="0"/>
        <v>261</v>
      </c>
      <c r="G15" s="131">
        <v>3.5069444444444445E-3</v>
      </c>
      <c r="H15" s="24">
        <v>5</v>
      </c>
      <c r="I15" s="24">
        <v>40</v>
      </c>
      <c r="J15" s="24">
        <v>40</v>
      </c>
      <c r="K15" s="24">
        <v>15</v>
      </c>
      <c r="L15" s="24">
        <v>0</v>
      </c>
      <c r="M15" s="24">
        <v>20</v>
      </c>
      <c r="N15" s="24">
        <v>0</v>
      </c>
      <c r="O15" s="24">
        <v>30</v>
      </c>
      <c r="P15" s="24">
        <v>11</v>
      </c>
      <c r="Q15" s="24">
        <v>100</v>
      </c>
      <c r="R15" s="25">
        <f>Table132118[[#This Row],[Total Score]]/$M$4</f>
        <v>0.59183673469387754</v>
      </c>
      <c r="S15" s="80"/>
    </row>
    <row r="16" spans="1:19" ht="15.6" x14ac:dyDescent="0.3">
      <c r="A16" s="153" t="s">
        <v>201</v>
      </c>
      <c r="B16" s="153" t="s">
        <v>57</v>
      </c>
      <c r="C16" s="154">
        <v>5006</v>
      </c>
      <c r="D16" s="153" t="s">
        <v>122</v>
      </c>
      <c r="E16" s="24" t="s">
        <v>58</v>
      </c>
      <c r="F16" s="37">
        <f t="shared" si="0"/>
        <v>244</v>
      </c>
      <c r="G16" s="131">
        <v>4.3981481481481484E-3</v>
      </c>
      <c r="H16" s="24">
        <v>15</v>
      </c>
      <c r="I16" s="24">
        <v>40</v>
      </c>
      <c r="J16" s="24">
        <v>35</v>
      </c>
      <c r="K16" s="24">
        <v>20</v>
      </c>
      <c r="L16" s="24">
        <v>0</v>
      </c>
      <c r="M16" s="24">
        <v>25</v>
      </c>
      <c r="N16" s="24">
        <v>0</v>
      </c>
      <c r="O16" s="24">
        <v>22</v>
      </c>
      <c r="P16" s="24">
        <v>7</v>
      </c>
      <c r="Q16" s="24">
        <v>80</v>
      </c>
      <c r="R16" s="25">
        <f>Table132118[[#This Row],[Total Score]]/$M$4</f>
        <v>0.55328798185941042</v>
      </c>
      <c r="S16" s="80"/>
    </row>
    <row r="17" spans="1:19" ht="15.6" x14ac:dyDescent="0.3">
      <c r="A17" s="153" t="s">
        <v>206</v>
      </c>
      <c r="B17" s="153" t="s">
        <v>215</v>
      </c>
      <c r="C17" s="154">
        <v>5003</v>
      </c>
      <c r="D17" s="153" t="s">
        <v>125</v>
      </c>
      <c r="E17" s="24" t="s">
        <v>58</v>
      </c>
      <c r="F17" s="37">
        <f t="shared" si="0"/>
        <v>231</v>
      </c>
      <c r="G17" s="131">
        <v>4.4560185185185189E-3</v>
      </c>
      <c r="H17" s="24">
        <v>50</v>
      </c>
      <c r="I17" s="24">
        <v>40</v>
      </c>
      <c r="J17" s="24">
        <v>0</v>
      </c>
      <c r="K17" s="24">
        <v>15</v>
      </c>
      <c r="L17" s="24">
        <v>0</v>
      </c>
      <c r="M17" s="24">
        <v>20</v>
      </c>
      <c r="N17" s="24">
        <v>0</v>
      </c>
      <c r="O17" s="24">
        <v>36</v>
      </c>
      <c r="P17" s="24">
        <v>0</v>
      </c>
      <c r="Q17" s="24">
        <v>70</v>
      </c>
      <c r="R17" s="25">
        <f>Table132118[[#This Row],[Total Score]]/$M$4</f>
        <v>0.52380952380952384</v>
      </c>
      <c r="S17" s="80"/>
    </row>
    <row r="18" spans="1:19" ht="15.6" x14ac:dyDescent="0.3">
      <c r="A18" s="153" t="s">
        <v>209</v>
      </c>
      <c r="B18" s="153" t="s">
        <v>90</v>
      </c>
      <c r="C18" s="154">
        <v>5008</v>
      </c>
      <c r="D18" s="153" t="s">
        <v>126</v>
      </c>
      <c r="E18" s="24" t="s">
        <v>58</v>
      </c>
      <c r="F18" s="37">
        <f t="shared" si="0"/>
        <v>231</v>
      </c>
      <c r="G18" s="131">
        <v>5.3240740740740748E-3</v>
      </c>
      <c r="H18" s="24">
        <v>5</v>
      </c>
      <c r="I18" s="24">
        <v>40</v>
      </c>
      <c r="J18" s="24">
        <v>5</v>
      </c>
      <c r="K18" s="24">
        <v>15</v>
      </c>
      <c r="L18" s="24">
        <v>0</v>
      </c>
      <c r="M18" s="24">
        <v>25</v>
      </c>
      <c r="N18" s="24">
        <v>15</v>
      </c>
      <c r="O18" s="24">
        <v>15</v>
      </c>
      <c r="P18" s="24">
        <v>11</v>
      </c>
      <c r="Q18" s="24">
        <v>100</v>
      </c>
      <c r="R18" s="25">
        <f>Table132118[[#This Row],[Total Score]]/$M$4</f>
        <v>0.52380952380952384</v>
      </c>
      <c r="S18" s="80"/>
    </row>
    <row r="19" spans="1:19" x14ac:dyDescent="0.25">
      <c r="A19" s="124">
        <f>COUNTA(A6:A18)</f>
        <v>13</v>
      </c>
      <c r="B19" s="124"/>
      <c r="C19" s="41"/>
      <c r="D19" s="124"/>
      <c r="E19" s="24"/>
      <c r="F19" s="37"/>
      <c r="G19" s="30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54"/>
      <c r="S19" s="24"/>
    </row>
    <row r="20" spans="1:19" s="6" customFormat="1" ht="15" x14ac:dyDescent="0.25">
      <c r="B20" s="52"/>
      <c r="C20" s="44"/>
      <c r="D20" s="8"/>
      <c r="F20" s="40"/>
      <c r="G20" s="31"/>
      <c r="R20" s="23"/>
      <c r="S20" s="1"/>
    </row>
    <row r="21" spans="1:19" s="6" customFormat="1" ht="15" x14ac:dyDescent="0.25">
      <c r="A21" s="8">
        <v>500</v>
      </c>
      <c r="B21" s="53" t="s">
        <v>72</v>
      </c>
      <c r="C21" s="40"/>
      <c r="F21" s="40"/>
      <c r="G21" s="31"/>
      <c r="R21" s="23"/>
      <c r="S21" s="1"/>
    </row>
    <row r="22" spans="1:19" ht="15" x14ac:dyDescent="0.25">
      <c r="A22" s="8"/>
      <c r="S22" s="6"/>
    </row>
    <row r="23" spans="1:19" ht="15" x14ac:dyDescent="0.25">
      <c r="A23" s="8"/>
      <c r="S23" s="6"/>
    </row>
    <row r="24" spans="1:19" x14ac:dyDescent="0.25">
      <c r="B24" s="6" t="s">
        <v>112</v>
      </c>
    </row>
  </sheetData>
  <mergeCells count="2">
    <mergeCell ref="A1:R1"/>
    <mergeCell ref="A3:R3"/>
  </mergeCells>
  <pageMargins left="0.17" right="0.17" top="0.47" bottom="0.34" header="0.3" footer="0.3"/>
  <pageSetup paperSize="5" scale="45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-0.249977111117893"/>
  </sheetPr>
  <dimension ref="A1:L22"/>
  <sheetViews>
    <sheetView zoomScale="90" zoomScaleNormal="90" workbookViewId="0">
      <selection sqref="A1:L1"/>
    </sheetView>
  </sheetViews>
  <sheetFormatPr defaultColWidth="9.109375" defaultRowHeight="13.8" x14ac:dyDescent="0.25"/>
  <cols>
    <col min="1" max="1" width="19" style="6" bestFit="1" customWidth="1"/>
    <col min="2" max="2" width="18.5546875" style="6" bestFit="1" customWidth="1"/>
    <col min="3" max="3" width="21.44140625" style="6" bestFit="1" customWidth="1"/>
    <col min="4" max="4" width="12.88671875" style="6" bestFit="1" customWidth="1"/>
    <col min="5" max="5" width="19.6640625" style="40" bestFit="1" customWidth="1"/>
    <col min="6" max="6" width="12.44140625" style="6" bestFit="1" customWidth="1"/>
    <col min="7" max="7" width="15.33203125" style="6" bestFit="1" customWidth="1"/>
    <col min="8" max="8" width="22.88671875" style="6" bestFit="1" customWidth="1"/>
    <col min="9" max="9" width="17.33203125" style="6" bestFit="1" customWidth="1"/>
    <col min="10" max="10" width="17.33203125" style="6" customWidth="1"/>
    <col min="11" max="11" width="24.88671875" style="6" bestFit="1" customWidth="1"/>
    <col min="12" max="12" width="20" style="23" bestFit="1" customWidth="1"/>
    <col min="13" max="16384" width="9.109375" style="1"/>
  </cols>
  <sheetData>
    <row r="1" spans="1:12" s="7" customFormat="1" ht="21" x14ac:dyDescent="0.4">
      <c r="A1" s="195" t="s">
        <v>285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</row>
    <row r="3" spans="1:12" s="7" customFormat="1" ht="21" x14ac:dyDescent="0.4">
      <c r="A3" s="195" t="s">
        <v>30</v>
      </c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195"/>
    </row>
    <row r="4" spans="1:12" s="3" customFormat="1" ht="20.399999999999999" x14ac:dyDescent="0.35">
      <c r="A4" s="2"/>
      <c r="B4" s="2"/>
      <c r="C4" s="2"/>
      <c r="D4" s="2"/>
      <c r="E4" s="35"/>
      <c r="F4" s="8" t="s">
        <v>33</v>
      </c>
      <c r="G4" s="2"/>
      <c r="H4" s="2"/>
      <c r="I4" s="78" t="s">
        <v>28</v>
      </c>
      <c r="J4" s="78">
        <v>200</v>
      </c>
      <c r="K4" s="8" t="s">
        <v>65</v>
      </c>
      <c r="L4" s="22"/>
    </row>
    <row r="5" spans="1:12" s="5" customFormat="1" ht="15.6" thickBot="1" x14ac:dyDescent="0.3">
      <c r="A5" s="4" t="s">
        <v>0</v>
      </c>
      <c r="B5" s="4" t="s">
        <v>1</v>
      </c>
      <c r="C5" s="4" t="s">
        <v>2</v>
      </c>
      <c r="D5" s="4" t="s">
        <v>9</v>
      </c>
      <c r="E5" s="45" t="s">
        <v>3</v>
      </c>
      <c r="F5" s="4" t="s">
        <v>4</v>
      </c>
      <c r="G5" s="4" t="s">
        <v>6</v>
      </c>
      <c r="H5" s="4" t="s">
        <v>49</v>
      </c>
      <c r="I5" s="4" t="s">
        <v>7</v>
      </c>
      <c r="J5" s="4" t="s">
        <v>8</v>
      </c>
      <c r="K5" s="4" t="s">
        <v>5</v>
      </c>
      <c r="L5" s="18" t="s">
        <v>27</v>
      </c>
    </row>
    <row r="6" spans="1:12" ht="15.6" x14ac:dyDescent="0.3">
      <c r="A6" s="153" t="s">
        <v>220</v>
      </c>
      <c r="B6" s="153" t="s">
        <v>226</v>
      </c>
      <c r="C6" s="153" t="s">
        <v>133</v>
      </c>
      <c r="D6" s="6" t="s">
        <v>58</v>
      </c>
      <c r="E6" s="47" t="s">
        <v>230</v>
      </c>
      <c r="F6" s="40" t="s">
        <v>230</v>
      </c>
      <c r="G6" s="40" t="s">
        <v>230</v>
      </c>
      <c r="H6" s="40" t="s">
        <v>230</v>
      </c>
      <c r="I6" s="40" t="s">
        <v>230</v>
      </c>
      <c r="J6" s="40" t="s">
        <v>230</v>
      </c>
      <c r="K6" s="40" t="s">
        <v>230</v>
      </c>
      <c r="L6" s="40" t="s">
        <v>230</v>
      </c>
    </row>
    <row r="7" spans="1:12" ht="15.6" x14ac:dyDescent="0.3">
      <c r="A7" s="153" t="s">
        <v>94</v>
      </c>
      <c r="B7" s="153" t="s">
        <v>46</v>
      </c>
      <c r="C7" s="153" t="s">
        <v>123</v>
      </c>
      <c r="D7" s="6" t="s">
        <v>58</v>
      </c>
      <c r="E7" s="47">
        <f t="shared" ref="E7:E12" si="0">SUM(G7:J7)</f>
        <v>230</v>
      </c>
      <c r="F7" s="129">
        <v>6.9444444444444441E-3</v>
      </c>
      <c r="G7" s="6">
        <v>49</v>
      </c>
      <c r="H7" s="6">
        <v>100</v>
      </c>
      <c r="I7" s="6">
        <v>56</v>
      </c>
      <c r="J7" s="6">
        <v>25</v>
      </c>
      <c r="K7" s="6">
        <v>100</v>
      </c>
      <c r="L7" s="23">
        <f>Table13[[#This Row],[Total Score]]/$J$4</f>
        <v>1.1499999999999999</v>
      </c>
    </row>
    <row r="8" spans="1:12" ht="15.6" x14ac:dyDescent="0.3">
      <c r="A8" s="153" t="s">
        <v>221</v>
      </c>
      <c r="B8" s="153" t="s">
        <v>227</v>
      </c>
      <c r="C8" s="153" t="s">
        <v>134</v>
      </c>
      <c r="D8" s="6" t="s">
        <v>58</v>
      </c>
      <c r="E8" s="47">
        <f t="shared" si="0"/>
        <v>225</v>
      </c>
      <c r="F8" s="129">
        <v>6.9444444444444441E-3</v>
      </c>
      <c r="G8" s="6">
        <v>45</v>
      </c>
      <c r="H8" s="6">
        <v>100</v>
      </c>
      <c r="I8" s="6">
        <v>55</v>
      </c>
      <c r="J8" s="6">
        <v>25</v>
      </c>
      <c r="K8" s="6">
        <v>100</v>
      </c>
      <c r="L8" s="23">
        <f>Table13[[#This Row],[Total Score]]/$J$4</f>
        <v>1.125</v>
      </c>
    </row>
    <row r="9" spans="1:12" ht="15.6" x14ac:dyDescent="0.3">
      <c r="A9" s="153" t="s">
        <v>219</v>
      </c>
      <c r="B9" s="153" t="s">
        <v>225</v>
      </c>
      <c r="C9" s="153" t="s">
        <v>123</v>
      </c>
      <c r="D9" s="6" t="s">
        <v>58</v>
      </c>
      <c r="E9" s="47">
        <f t="shared" si="0"/>
        <v>208</v>
      </c>
      <c r="F9" s="162">
        <v>6.9444444444444441E-3</v>
      </c>
      <c r="G9" s="163">
        <v>50</v>
      </c>
      <c r="H9" s="163">
        <v>80</v>
      </c>
      <c r="I9" s="163">
        <v>53</v>
      </c>
      <c r="J9" s="163">
        <v>25</v>
      </c>
      <c r="K9" s="163">
        <v>100</v>
      </c>
      <c r="L9" s="164">
        <f>Table13[[#This Row],[Total Score]]/$J$4</f>
        <v>1.04</v>
      </c>
    </row>
    <row r="10" spans="1:12" ht="15.6" x14ac:dyDescent="0.3">
      <c r="A10" s="153" t="s">
        <v>222</v>
      </c>
      <c r="B10" s="153" t="s">
        <v>228</v>
      </c>
      <c r="C10" s="153" t="s">
        <v>134</v>
      </c>
      <c r="D10" s="6" t="s">
        <v>58</v>
      </c>
      <c r="E10" s="47">
        <f t="shared" si="0"/>
        <v>205</v>
      </c>
      <c r="F10" s="129">
        <v>6.9444444444444441E-3</v>
      </c>
      <c r="G10" s="6">
        <v>44</v>
      </c>
      <c r="H10" s="6">
        <v>80</v>
      </c>
      <c r="I10" s="6">
        <v>56</v>
      </c>
      <c r="J10" s="6">
        <v>25</v>
      </c>
      <c r="K10" s="6">
        <v>80</v>
      </c>
      <c r="L10" s="23">
        <f>Table13[[#This Row],[Total Score]]/$J$4</f>
        <v>1.0249999999999999</v>
      </c>
    </row>
    <row r="11" spans="1:12" ht="15.6" x14ac:dyDescent="0.3">
      <c r="A11" s="153" t="s">
        <v>223</v>
      </c>
      <c r="B11" s="153" t="s">
        <v>229</v>
      </c>
      <c r="C11" s="153" t="s">
        <v>134</v>
      </c>
      <c r="D11" s="6" t="s">
        <v>58</v>
      </c>
      <c r="E11" s="47">
        <f t="shared" si="0"/>
        <v>150</v>
      </c>
      <c r="F11" s="129">
        <v>6.9444444444444441E-3</v>
      </c>
      <c r="G11" s="6">
        <v>35</v>
      </c>
      <c r="H11" s="6">
        <v>60</v>
      </c>
      <c r="I11" s="6">
        <v>37</v>
      </c>
      <c r="J11" s="6">
        <v>18</v>
      </c>
      <c r="K11" s="6">
        <v>87.5</v>
      </c>
      <c r="L11" s="23">
        <f>Table13[[#This Row],[Total Score]]/$J$4</f>
        <v>0.75</v>
      </c>
    </row>
    <row r="12" spans="1:12" ht="15.6" x14ac:dyDescent="0.3">
      <c r="A12" s="153" t="s">
        <v>218</v>
      </c>
      <c r="B12" s="153" t="s">
        <v>224</v>
      </c>
      <c r="C12" s="153" t="s">
        <v>132</v>
      </c>
      <c r="D12" s="6" t="s">
        <v>58</v>
      </c>
      <c r="E12" s="47">
        <f t="shared" si="0"/>
        <v>101</v>
      </c>
      <c r="F12" s="129">
        <v>6.9444444444444441E-3</v>
      </c>
      <c r="G12" s="6">
        <v>48</v>
      </c>
      <c r="H12" s="6">
        <v>20</v>
      </c>
      <c r="I12" s="6">
        <v>33</v>
      </c>
      <c r="J12" s="6">
        <v>0</v>
      </c>
      <c r="K12" s="6">
        <v>100</v>
      </c>
      <c r="L12" s="23">
        <f>Table13[[#This Row],[Total Score]]/$J$4</f>
        <v>0.505</v>
      </c>
    </row>
    <row r="15" spans="1:12" ht="15.6" x14ac:dyDescent="0.3">
      <c r="B15" s="16"/>
      <c r="D15" s="17"/>
    </row>
    <row r="16" spans="1:12" ht="15" x14ac:dyDescent="0.25">
      <c r="B16" s="8"/>
      <c r="C16" s="8"/>
    </row>
    <row r="17" spans="1:1" ht="15" x14ac:dyDescent="0.25">
      <c r="A17" s="8"/>
    </row>
    <row r="18" spans="1:1" ht="15" x14ac:dyDescent="0.25">
      <c r="A18" s="8"/>
    </row>
    <row r="19" spans="1:1" ht="15" x14ac:dyDescent="0.25">
      <c r="A19" s="8"/>
    </row>
    <row r="20" spans="1:1" ht="15" x14ac:dyDescent="0.25">
      <c r="A20" s="8"/>
    </row>
    <row r="21" spans="1:1" ht="15" x14ac:dyDescent="0.25">
      <c r="A21" s="8"/>
    </row>
    <row r="22" spans="1:1" ht="15" x14ac:dyDescent="0.25">
      <c r="A22" s="8"/>
    </row>
  </sheetData>
  <mergeCells count="2">
    <mergeCell ref="A3:L3"/>
    <mergeCell ref="A1:L1"/>
  </mergeCells>
  <pageMargins left="0.4" right="0.42" top="0.75" bottom="0.75" header="0.3" footer="0.3"/>
  <pageSetup paperSize="5" scale="70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39997558519241921"/>
  </sheetPr>
  <dimension ref="A1:K18"/>
  <sheetViews>
    <sheetView workbookViewId="0">
      <selection sqref="A1:K1"/>
    </sheetView>
  </sheetViews>
  <sheetFormatPr defaultColWidth="9.109375" defaultRowHeight="13.8" x14ac:dyDescent="0.25"/>
  <cols>
    <col min="1" max="1" width="19" style="24" bestFit="1" customWidth="1"/>
    <col min="2" max="2" width="18.5546875" style="24" bestFit="1" customWidth="1"/>
    <col min="3" max="3" width="20.6640625" style="24" customWidth="1"/>
    <col min="4" max="4" width="12.88671875" style="24" bestFit="1" customWidth="1"/>
    <col min="5" max="5" width="19.6640625" style="41" bestFit="1" customWidth="1"/>
    <col min="6" max="6" width="12.44140625" style="24" bestFit="1" customWidth="1"/>
    <col min="7" max="7" width="15.33203125" style="24" bestFit="1" customWidth="1"/>
    <col min="8" max="8" width="31.44140625" style="24" bestFit="1" customWidth="1"/>
    <col min="9" max="9" width="24.88671875" style="24" bestFit="1" customWidth="1"/>
    <col min="10" max="10" width="24.88671875" style="24" customWidth="1"/>
    <col min="11" max="11" width="20" style="25" bestFit="1" customWidth="1"/>
    <col min="12" max="16384" width="9.109375" style="57"/>
  </cols>
  <sheetData>
    <row r="1" spans="1:11" s="56" customFormat="1" ht="21" x14ac:dyDescent="0.4">
      <c r="A1" s="196" t="s">
        <v>285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</row>
    <row r="3" spans="1:11" s="56" customFormat="1" ht="21" x14ac:dyDescent="0.4">
      <c r="A3" s="196" t="s">
        <v>31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</row>
    <row r="4" spans="1:11" s="62" customFormat="1" ht="20.399999999999999" x14ac:dyDescent="0.35">
      <c r="A4" s="58"/>
      <c r="B4" s="58"/>
      <c r="C4" s="58"/>
      <c r="D4" s="58"/>
      <c r="E4" s="59"/>
      <c r="F4" s="60" t="s">
        <v>33</v>
      </c>
      <c r="G4" s="58"/>
      <c r="H4" s="77" t="s">
        <v>29</v>
      </c>
      <c r="I4" s="77">
        <v>200</v>
      </c>
      <c r="J4" s="60"/>
      <c r="K4" s="61"/>
    </row>
    <row r="5" spans="1:11" s="63" customFormat="1" ht="15.6" thickBot="1" x14ac:dyDescent="0.3">
      <c r="A5" s="100" t="s">
        <v>0</v>
      </c>
      <c r="B5" s="100" t="s">
        <v>1</v>
      </c>
      <c r="C5" s="100" t="s">
        <v>2</v>
      </c>
      <c r="D5" s="100" t="s">
        <v>9</v>
      </c>
      <c r="E5" s="101" t="s">
        <v>3</v>
      </c>
      <c r="F5" s="100" t="s">
        <v>4</v>
      </c>
      <c r="G5" s="100" t="s">
        <v>6</v>
      </c>
      <c r="H5" s="100" t="s">
        <v>48</v>
      </c>
      <c r="I5" s="100" t="s">
        <v>7</v>
      </c>
      <c r="J5" s="100" t="s">
        <v>5</v>
      </c>
      <c r="K5" s="102" t="s">
        <v>27</v>
      </c>
    </row>
    <row r="6" spans="1:11" ht="15.6" x14ac:dyDescent="0.3">
      <c r="A6" s="153" t="s">
        <v>252</v>
      </c>
      <c r="B6" s="153" t="s">
        <v>255</v>
      </c>
      <c r="C6" s="153" t="s">
        <v>123</v>
      </c>
      <c r="D6" s="24" t="s">
        <v>58</v>
      </c>
      <c r="E6" s="165">
        <f>SUM(G6:I6)</f>
        <v>193</v>
      </c>
      <c r="F6" s="129">
        <v>6.9444444444444441E-3</v>
      </c>
      <c r="G6" s="6">
        <v>100</v>
      </c>
      <c r="H6" s="6">
        <v>50</v>
      </c>
      <c r="I6" s="6">
        <v>43</v>
      </c>
      <c r="J6" s="6" t="s">
        <v>236</v>
      </c>
      <c r="K6" s="23">
        <f>Table137[[#This Row],[Total Score]]/$I$4</f>
        <v>0.96499999999999997</v>
      </c>
    </row>
    <row r="7" spans="1:11" ht="15.6" x14ac:dyDescent="0.3">
      <c r="A7" s="153" t="s">
        <v>253</v>
      </c>
      <c r="B7" s="153" t="s">
        <v>256</v>
      </c>
      <c r="C7" s="153" t="s">
        <v>129</v>
      </c>
      <c r="D7" s="6" t="s">
        <v>58</v>
      </c>
      <c r="E7" s="47">
        <f>SUM(G7:I7)</f>
        <v>183</v>
      </c>
      <c r="F7" s="129">
        <v>6.9444444444444441E-3</v>
      </c>
      <c r="G7" s="6">
        <v>83</v>
      </c>
      <c r="H7" s="6">
        <v>50</v>
      </c>
      <c r="I7" s="6">
        <v>50</v>
      </c>
      <c r="J7" s="6" t="s">
        <v>236</v>
      </c>
      <c r="K7" s="23">
        <f>Table137[[#This Row],[Total Score]]/$I$4</f>
        <v>0.91500000000000004</v>
      </c>
    </row>
    <row r="8" spans="1:11" ht="15.6" x14ac:dyDescent="0.3">
      <c r="A8" s="153" t="s">
        <v>254</v>
      </c>
      <c r="B8" s="153" t="s">
        <v>257</v>
      </c>
      <c r="C8" s="153" t="s">
        <v>231</v>
      </c>
      <c r="D8" s="24" t="s">
        <v>58</v>
      </c>
      <c r="E8" s="37">
        <f>SUM(G8:I8)</f>
        <v>175</v>
      </c>
      <c r="F8" s="129">
        <v>6.9444444444444441E-3</v>
      </c>
      <c r="G8" s="6">
        <v>79</v>
      </c>
      <c r="H8" s="6">
        <v>50</v>
      </c>
      <c r="I8" s="6">
        <v>46</v>
      </c>
      <c r="J8" s="6" t="s">
        <v>236</v>
      </c>
      <c r="K8" s="23">
        <f>Table137[[#This Row],[Total Score]]/$I$4</f>
        <v>0.875</v>
      </c>
    </row>
    <row r="9" spans="1:11" ht="15.6" x14ac:dyDescent="0.3">
      <c r="A9" s="153" t="s">
        <v>258</v>
      </c>
      <c r="B9" s="153" t="s">
        <v>259</v>
      </c>
      <c r="C9" s="153" t="s">
        <v>123</v>
      </c>
      <c r="D9" s="24" t="s">
        <v>58</v>
      </c>
      <c r="E9" s="37">
        <f>SUM(G9:I9)</f>
        <v>172</v>
      </c>
      <c r="F9" s="129">
        <v>6.9444444444444441E-3</v>
      </c>
      <c r="G9" s="6">
        <v>74</v>
      </c>
      <c r="H9" s="6">
        <v>50</v>
      </c>
      <c r="I9" s="6">
        <v>48</v>
      </c>
      <c r="J9" s="6" t="s">
        <v>236</v>
      </c>
      <c r="K9" s="23">
        <f>Table137[[#This Row],[Total Score]]/$I$4</f>
        <v>0.86</v>
      </c>
    </row>
    <row r="11" spans="1:11" ht="15.6" x14ac:dyDescent="0.3">
      <c r="B11" s="103"/>
      <c r="D11" s="92"/>
    </row>
    <row r="12" spans="1:11" ht="15" x14ac:dyDescent="0.25">
      <c r="B12" s="60"/>
      <c r="C12" s="60"/>
    </row>
    <row r="13" spans="1:11" ht="15" x14ac:dyDescent="0.25">
      <c r="A13" s="60"/>
    </row>
    <row r="14" spans="1:11" ht="15" x14ac:dyDescent="0.25">
      <c r="A14" s="60"/>
    </row>
    <row r="15" spans="1:11" ht="15" x14ac:dyDescent="0.25">
      <c r="A15" s="60"/>
    </row>
    <row r="16" spans="1:11" ht="15" x14ac:dyDescent="0.25">
      <c r="A16" s="60"/>
    </row>
    <row r="17" spans="1:1" ht="15" x14ac:dyDescent="0.25">
      <c r="A17" s="60"/>
    </row>
    <row r="18" spans="1:1" ht="15" x14ac:dyDescent="0.25">
      <c r="A18" s="60"/>
    </row>
  </sheetData>
  <mergeCells count="2">
    <mergeCell ref="A1:K1"/>
    <mergeCell ref="A3:K3"/>
  </mergeCells>
  <pageMargins left="0.4" right="0.42" top="0.75" bottom="0.75" header="0.3" footer="0.3"/>
  <pageSetup paperSize="5" scale="75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 tint="0.59999389629810485"/>
  </sheetPr>
  <dimension ref="A1:AA23"/>
  <sheetViews>
    <sheetView zoomScale="78" zoomScaleNormal="80" workbookViewId="0">
      <selection sqref="A1:Y1"/>
    </sheetView>
  </sheetViews>
  <sheetFormatPr defaultColWidth="9.109375" defaultRowHeight="13.8" x14ac:dyDescent="0.25"/>
  <cols>
    <col min="1" max="1" width="20.109375" style="24" bestFit="1" customWidth="1"/>
    <col min="2" max="2" width="20" style="24" bestFit="1" customWidth="1"/>
    <col min="3" max="3" width="22.109375" style="41" bestFit="1" customWidth="1"/>
    <col min="4" max="4" width="18.6640625" style="24" bestFit="1" customWidth="1"/>
    <col min="5" max="5" width="13.88671875" style="24" bestFit="1" customWidth="1"/>
    <col min="6" max="6" width="21.33203125" style="41" bestFit="1" customWidth="1"/>
    <col min="7" max="7" width="13.6640625" style="93" bestFit="1" customWidth="1"/>
    <col min="8" max="8" width="13" style="24" bestFit="1" customWidth="1"/>
    <col min="9" max="10" width="13.109375" style="24" bestFit="1" customWidth="1"/>
    <col min="11" max="12" width="13" style="24" bestFit="1" customWidth="1"/>
    <col min="13" max="13" width="13.109375" style="24" bestFit="1" customWidth="1"/>
    <col min="14" max="14" width="16.44140625" style="24" bestFit="1" customWidth="1"/>
    <col min="15" max="15" width="13" style="24" bestFit="1" customWidth="1"/>
    <col min="16" max="16" width="13" style="24" customWidth="1"/>
    <col min="17" max="17" width="13.109375" style="24" bestFit="1" customWidth="1"/>
    <col min="18" max="18" width="14.5546875" style="24" customWidth="1"/>
    <col min="19" max="20" width="15.33203125" style="24" bestFit="1" customWidth="1"/>
    <col min="21" max="21" width="15.33203125" style="24" customWidth="1"/>
    <col min="22" max="22" width="13.109375" style="24" bestFit="1" customWidth="1"/>
    <col min="23" max="23" width="18.44140625" style="24" bestFit="1" customWidth="1"/>
    <col min="24" max="24" width="17.109375" style="24" bestFit="1" customWidth="1"/>
    <col min="25" max="25" width="22.109375" style="25" bestFit="1" customWidth="1"/>
    <col min="26" max="16384" width="9.109375" style="1"/>
  </cols>
  <sheetData>
    <row r="1" spans="1:27" s="7" customFormat="1" ht="21" x14ac:dyDescent="0.4">
      <c r="A1" s="197" t="s">
        <v>285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7"/>
      <c r="Y1" s="197"/>
    </row>
    <row r="3" spans="1:27" s="7" customFormat="1" ht="21" x14ac:dyDescent="0.4">
      <c r="A3" s="197" t="s">
        <v>56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</row>
    <row r="4" spans="1:27" s="3" customFormat="1" ht="20.399999999999999" x14ac:dyDescent="0.35">
      <c r="A4" s="58"/>
      <c r="B4" s="58"/>
      <c r="C4" s="59"/>
      <c r="D4" s="58"/>
      <c r="E4" s="58"/>
      <c r="F4" s="59"/>
      <c r="G4" s="83" t="s">
        <v>33</v>
      </c>
      <c r="H4" s="58"/>
      <c r="I4" s="58"/>
      <c r="J4" s="60"/>
      <c r="K4" s="60"/>
      <c r="L4" s="60"/>
      <c r="M4" s="60"/>
      <c r="N4" s="58"/>
      <c r="O4" s="58"/>
      <c r="P4" s="58"/>
      <c r="Q4" s="77" t="s">
        <v>28</v>
      </c>
      <c r="R4" s="84">
        <v>100</v>
      </c>
      <c r="S4" s="58"/>
      <c r="T4" s="58"/>
      <c r="U4" s="58"/>
      <c r="V4" s="58"/>
      <c r="W4" s="58"/>
      <c r="X4" s="58"/>
      <c r="Y4" s="61"/>
    </row>
    <row r="5" spans="1:27" s="5" customFormat="1" ht="15.6" thickBot="1" x14ac:dyDescent="0.3">
      <c r="A5" s="85" t="s">
        <v>0</v>
      </c>
      <c r="B5" s="85" t="s">
        <v>1</v>
      </c>
      <c r="C5" s="86" t="s">
        <v>50</v>
      </c>
      <c r="D5" s="85" t="s">
        <v>2</v>
      </c>
      <c r="E5" s="85" t="s">
        <v>9</v>
      </c>
      <c r="F5" s="86" t="s">
        <v>3</v>
      </c>
      <c r="G5" s="87" t="s">
        <v>4</v>
      </c>
      <c r="H5" s="85" t="s">
        <v>16</v>
      </c>
      <c r="I5" s="85" t="s">
        <v>17</v>
      </c>
      <c r="J5" s="85" t="s">
        <v>19</v>
      </c>
      <c r="K5" s="85" t="s">
        <v>18</v>
      </c>
      <c r="L5" s="85" t="s">
        <v>20</v>
      </c>
      <c r="M5" s="85" t="s">
        <v>21</v>
      </c>
      <c r="N5" s="88" t="s">
        <v>22</v>
      </c>
      <c r="O5" s="88" t="s">
        <v>35</v>
      </c>
      <c r="P5" s="88" t="s">
        <v>36</v>
      </c>
      <c r="Q5" s="88" t="s">
        <v>25</v>
      </c>
      <c r="R5" s="88" t="s">
        <v>37</v>
      </c>
      <c r="S5" s="88" t="s">
        <v>38</v>
      </c>
      <c r="T5" s="88" t="s">
        <v>39</v>
      </c>
      <c r="U5" s="88" t="s">
        <v>40</v>
      </c>
      <c r="V5" s="88" t="s">
        <v>24</v>
      </c>
      <c r="W5" s="88" t="s">
        <v>41</v>
      </c>
      <c r="X5" s="88" t="s">
        <v>45</v>
      </c>
      <c r="Y5" s="89" t="s">
        <v>27</v>
      </c>
    </row>
    <row r="6" spans="1:27" ht="15.6" x14ac:dyDescent="0.3">
      <c r="A6" s="153" t="s">
        <v>68</v>
      </c>
      <c r="B6" s="153" t="s">
        <v>63</v>
      </c>
      <c r="C6" s="154">
        <v>7002</v>
      </c>
      <c r="D6" s="153" t="s">
        <v>126</v>
      </c>
      <c r="E6" s="112"/>
      <c r="F6" s="157">
        <f t="shared" ref="F6:F14" si="0">SUM(H6:X6)</f>
        <v>83</v>
      </c>
      <c r="G6" s="30">
        <v>4.5833333333333334E-3</v>
      </c>
      <c r="H6" s="104">
        <v>2</v>
      </c>
      <c r="I6" s="104">
        <v>2</v>
      </c>
      <c r="J6" s="104">
        <v>2</v>
      </c>
      <c r="K6" s="104">
        <v>2</v>
      </c>
      <c r="L6" s="104">
        <v>4</v>
      </c>
      <c r="M6" s="104">
        <v>4</v>
      </c>
      <c r="N6" s="104">
        <v>4</v>
      </c>
      <c r="O6" s="104">
        <v>0</v>
      </c>
      <c r="P6" s="104">
        <v>0</v>
      </c>
      <c r="Q6" s="104">
        <v>4</v>
      </c>
      <c r="R6" s="104">
        <v>4</v>
      </c>
      <c r="S6" s="104">
        <v>2</v>
      </c>
      <c r="T6" s="104">
        <v>4</v>
      </c>
      <c r="U6" s="104">
        <v>2</v>
      </c>
      <c r="V6" s="104">
        <v>4</v>
      </c>
      <c r="W6" s="104">
        <v>2</v>
      </c>
      <c r="X6" s="104">
        <v>41</v>
      </c>
      <c r="Y6" s="158">
        <f>Table13241410[[#This Row],[Total Score]]/$R$4</f>
        <v>0.83</v>
      </c>
    </row>
    <row r="7" spans="1:27" ht="15.6" x14ac:dyDescent="0.3">
      <c r="A7" s="153" t="s">
        <v>243</v>
      </c>
      <c r="B7" s="153" t="s">
        <v>245</v>
      </c>
      <c r="C7" s="154">
        <v>7007</v>
      </c>
      <c r="D7" s="153" t="s">
        <v>120</v>
      </c>
      <c r="E7" s="112"/>
      <c r="F7" s="157">
        <f t="shared" si="0"/>
        <v>82</v>
      </c>
      <c r="G7" s="30">
        <v>5.0347222222222225E-3</v>
      </c>
      <c r="H7" s="104">
        <v>0</v>
      </c>
      <c r="I7" s="104">
        <v>0</v>
      </c>
      <c r="J7" s="104">
        <v>2</v>
      </c>
      <c r="K7" s="104">
        <v>2</v>
      </c>
      <c r="L7" s="104">
        <v>4</v>
      </c>
      <c r="M7" s="104">
        <v>4</v>
      </c>
      <c r="N7" s="104">
        <v>4</v>
      </c>
      <c r="O7" s="104">
        <v>0</v>
      </c>
      <c r="P7" s="104">
        <v>2</v>
      </c>
      <c r="Q7" s="104">
        <v>4</v>
      </c>
      <c r="R7" s="104">
        <v>0</v>
      </c>
      <c r="S7" s="104">
        <v>2</v>
      </c>
      <c r="T7" s="104">
        <v>4</v>
      </c>
      <c r="U7" s="104">
        <v>2</v>
      </c>
      <c r="V7" s="104">
        <v>4</v>
      </c>
      <c r="W7" s="104">
        <v>2</v>
      </c>
      <c r="X7" s="104">
        <v>46</v>
      </c>
      <c r="Y7" s="158">
        <f>Table13241410[[#This Row],[Total Score]]/$R$4</f>
        <v>0.82</v>
      </c>
    </row>
    <row r="8" spans="1:27" ht="15.6" x14ac:dyDescent="0.3">
      <c r="A8" s="153" t="s">
        <v>244</v>
      </c>
      <c r="B8" s="153" t="s">
        <v>246</v>
      </c>
      <c r="C8" s="154">
        <v>7001</v>
      </c>
      <c r="D8" s="153" t="s">
        <v>128</v>
      </c>
      <c r="E8" s="112"/>
      <c r="F8" s="157">
        <f t="shared" si="0"/>
        <v>82</v>
      </c>
      <c r="G8" s="30">
        <v>4.9884259259259265E-3</v>
      </c>
      <c r="H8" s="104">
        <v>2</v>
      </c>
      <c r="I8" s="104">
        <v>0</v>
      </c>
      <c r="J8" s="104">
        <v>2</v>
      </c>
      <c r="K8" s="104">
        <v>2</v>
      </c>
      <c r="L8" s="104">
        <v>4</v>
      </c>
      <c r="M8" s="104">
        <v>4</v>
      </c>
      <c r="N8" s="104">
        <v>4</v>
      </c>
      <c r="O8" s="104">
        <v>0</v>
      </c>
      <c r="P8" s="104">
        <v>0</v>
      </c>
      <c r="Q8" s="104">
        <v>0</v>
      </c>
      <c r="R8" s="104">
        <v>0</v>
      </c>
      <c r="S8" s="104">
        <v>2</v>
      </c>
      <c r="T8" s="104">
        <v>4</v>
      </c>
      <c r="U8" s="104">
        <v>2</v>
      </c>
      <c r="V8" s="104">
        <v>4</v>
      </c>
      <c r="W8" s="104">
        <v>2</v>
      </c>
      <c r="X8" s="104">
        <v>50</v>
      </c>
      <c r="Y8" s="158">
        <f>Table13241410[[#This Row],[Total Score]]/$R$4</f>
        <v>0.82</v>
      </c>
    </row>
    <row r="9" spans="1:27" ht="15.6" x14ac:dyDescent="0.3">
      <c r="A9" s="153" t="s">
        <v>260</v>
      </c>
      <c r="B9" s="153" t="s">
        <v>263</v>
      </c>
      <c r="C9" s="154">
        <v>7003</v>
      </c>
      <c r="D9" s="153" t="s">
        <v>126</v>
      </c>
      <c r="E9" s="112"/>
      <c r="F9" s="157">
        <f t="shared" si="0"/>
        <v>76</v>
      </c>
      <c r="G9" s="30">
        <v>5.9143518518518521E-3</v>
      </c>
      <c r="H9" s="104">
        <v>2</v>
      </c>
      <c r="I9" s="104">
        <v>2</v>
      </c>
      <c r="J9" s="104">
        <v>2</v>
      </c>
      <c r="K9" s="104">
        <v>0</v>
      </c>
      <c r="L9" s="104">
        <v>0</v>
      </c>
      <c r="M9" s="104">
        <v>4</v>
      </c>
      <c r="N9" s="104">
        <v>0</v>
      </c>
      <c r="O9" s="104">
        <v>0</v>
      </c>
      <c r="P9" s="104">
        <v>0</v>
      </c>
      <c r="Q9" s="104">
        <v>0</v>
      </c>
      <c r="R9" s="104">
        <v>4</v>
      </c>
      <c r="S9" s="104">
        <v>2</v>
      </c>
      <c r="T9" s="104">
        <v>4</v>
      </c>
      <c r="U9" s="104">
        <v>2</v>
      </c>
      <c r="V9" s="104">
        <v>4</v>
      </c>
      <c r="W9" s="104">
        <v>2</v>
      </c>
      <c r="X9" s="104">
        <v>48</v>
      </c>
      <c r="Y9" s="158">
        <f>Table13241410[[#This Row],[Total Score]]/$R$4</f>
        <v>0.76</v>
      </c>
    </row>
    <row r="10" spans="1:27" ht="15.6" x14ac:dyDescent="0.3">
      <c r="A10" s="153" t="s">
        <v>84</v>
      </c>
      <c r="B10" s="153" t="s">
        <v>264</v>
      </c>
      <c r="C10" s="154">
        <v>7005</v>
      </c>
      <c r="D10" s="153" t="s">
        <v>129</v>
      </c>
      <c r="E10" s="112"/>
      <c r="F10" s="157">
        <f t="shared" si="0"/>
        <v>72</v>
      </c>
      <c r="G10" s="30">
        <v>5.7870370370370376E-3</v>
      </c>
      <c r="H10" s="104">
        <v>2</v>
      </c>
      <c r="I10" s="104">
        <v>2</v>
      </c>
      <c r="J10" s="104">
        <v>2</v>
      </c>
      <c r="K10" s="104">
        <v>2</v>
      </c>
      <c r="L10" s="104">
        <v>4</v>
      </c>
      <c r="M10" s="104">
        <v>4</v>
      </c>
      <c r="N10" s="104">
        <v>4</v>
      </c>
      <c r="O10" s="104">
        <v>0</v>
      </c>
      <c r="P10" s="104">
        <v>0</v>
      </c>
      <c r="Q10" s="104">
        <v>4</v>
      </c>
      <c r="R10" s="104">
        <v>0</v>
      </c>
      <c r="S10" s="104">
        <v>2</v>
      </c>
      <c r="T10" s="104">
        <v>4</v>
      </c>
      <c r="U10" s="104">
        <v>2</v>
      </c>
      <c r="V10" s="104">
        <v>4</v>
      </c>
      <c r="W10" s="104">
        <v>2</v>
      </c>
      <c r="X10" s="104">
        <v>34</v>
      </c>
      <c r="Y10" s="158">
        <f>Table13241410[[#This Row],[Total Score]]/$R$4</f>
        <v>0.72</v>
      </c>
      <c r="AA10" s="1" t="s">
        <v>114</v>
      </c>
    </row>
    <row r="11" spans="1:27" ht="15.6" x14ac:dyDescent="0.3">
      <c r="A11" s="153" t="s">
        <v>261</v>
      </c>
      <c r="B11" s="153" t="s">
        <v>265</v>
      </c>
      <c r="C11" s="154">
        <v>7009</v>
      </c>
      <c r="D11" s="153" t="s">
        <v>85</v>
      </c>
      <c r="E11" s="156"/>
      <c r="F11" s="37">
        <f t="shared" si="0"/>
        <v>58</v>
      </c>
      <c r="G11" s="30">
        <v>4.9421296296296288E-3</v>
      </c>
      <c r="H11" s="24">
        <v>2</v>
      </c>
      <c r="I11" s="24">
        <v>0</v>
      </c>
      <c r="J11" s="24">
        <v>0</v>
      </c>
      <c r="K11" s="24">
        <v>2</v>
      </c>
      <c r="L11" s="24">
        <v>4</v>
      </c>
      <c r="M11" s="24">
        <v>4</v>
      </c>
      <c r="N11" s="24">
        <v>4</v>
      </c>
      <c r="O11" s="24">
        <v>0</v>
      </c>
      <c r="P11" s="24">
        <v>0</v>
      </c>
      <c r="Q11" s="24">
        <v>4</v>
      </c>
      <c r="R11" s="24">
        <v>0</v>
      </c>
      <c r="S11" s="24">
        <v>2</v>
      </c>
      <c r="T11" s="24">
        <v>4</v>
      </c>
      <c r="U11" s="24">
        <v>0</v>
      </c>
      <c r="V11" s="24">
        <v>4</v>
      </c>
      <c r="W11" s="24">
        <v>2</v>
      </c>
      <c r="X11" s="24">
        <v>26</v>
      </c>
      <c r="Y11" s="25">
        <f>Table13241410[[#This Row],[Total Score]]/$R$4</f>
        <v>0.57999999999999996</v>
      </c>
    </row>
    <row r="12" spans="1:27" ht="16.2" thickBot="1" x14ac:dyDescent="0.35">
      <c r="A12" s="153" t="s">
        <v>89</v>
      </c>
      <c r="B12" s="153" t="s">
        <v>266</v>
      </c>
      <c r="C12" s="154">
        <v>7008</v>
      </c>
      <c r="D12" s="153" t="s">
        <v>136</v>
      </c>
      <c r="F12" s="39">
        <f t="shared" si="0"/>
        <v>53</v>
      </c>
      <c r="G12" s="30">
        <v>5.8912037037037032E-3</v>
      </c>
      <c r="H12" s="24">
        <v>2</v>
      </c>
      <c r="I12" s="24">
        <v>2</v>
      </c>
      <c r="J12" s="24">
        <v>2</v>
      </c>
      <c r="K12" s="24">
        <v>2</v>
      </c>
      <c r="L12" s="24">
        <v>0</v>
      </c>
      <c r="M12" s="24">
        <v>4</v>
      </c>
      <c r="N12" s="24">
        <v>4</v>
      </c>
      <c r="O12" s="24">
        <v>0</v>
      </c>
      <c r="P12" s="24">
        <v>0</v>
      </c>
      <c r="Q12" s="24">
        <v>0</v>
      </c>
      <c r="R12" s="24">
        <v>0</v>
      </c>
      <c r="S12" s="24">
        <v>2</v>
      </c>
      <c r="T12" s="24">
        <v>4</v>
      </c>
      <c r="U12" s="24">
        <v>2</v>
      </c>
      <c r="V12" s="24">
        <v>4</v>
      </c>
      <c r="W12" s="24">
        <v>2</v>
      </c>
      <c r="X12" s="24">
        <v>23</v>
      </c>
      <c r="Y12" s="25">
        <f>Table13241410[[#This Row],[Total Score]]/$R$4</f>
        <v>0.53</v>
      </c>
    </row>
    <row r="13" spans="1:27" ht="15.6" x14ac:dyDescent="0.3">
      <c r="A13" s="153" t="s">
        <v>262</v>
      </c>
      <c r="B13" s="153" t="s">
        <v>267</v>
      </c>
      <c r="C13" s="154">
        <v>7004</v>
      </c>
      <c r="D13" s="153" t="s">
        <v>135</v>
      </c>
      <c r="E13" s="24" t="s">
        <v>58</v>
      </c>
      <c r="F13" s="37">
        <f t="shared" si="0"/>
        <v>44</v>
      </c>
      <c r="G13" s="30">
        <v>5.208333333333333E-3</v>
      </c>
      <c r="H13" s="24">
        <v>2</v>
      </c>
      <c r="I13" s="24">
        <v>0</v>
      </c>
      <c r="J13" s="24">
        <v>0</v>
      </c>
      <c r="K13" s="24">
        <v>0</v>
      </c>
      <c r="L13" s="24">
        <v>4</v>
      </c>
      <c r="M13" s="24">
        <v>4</v>
      </c>
      <c r="N13" s="24">
        <v>4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2</v>
      </c>
      <c r="V13" s="24">
        <v>4</v>
      </c>
      <c r="W13" s="24">
        <v>2</v>
      </c>
      <c r="X13" s="24">
        <v>22</v>
      </c>
      <c r="Y13" s="25">
        <f>Table13241410[[#This Row],[Total Score]]/$R$4</f>
        <v>0.44</v>
      </c>
    </row>
    <row r="14" spans="1:27" ht="17.25" customHeight="1" x14ac:dyDescent="0.3">
      <c r="A14" s="153" t="s">
        <v>68</v>
      </c>
      <c r="B14" s="153" t="s">
        <v>268</v>
      </c>
      <c r="C14" s="154">
        <v>7006</v>
      </c>
      <c r="D14" s="153" t="s">
        <v>135</v>
      </c>
      <c r="E14" s="112"/>
      <c r="F14" s="157">
        <f t="shared" si="0"/>
        <v>38</v>
      </c>
      <c r="G14" s="30">
        <v>5.8796296296296296E-3</v>
      </c>
      <c r="H14" s="104">
        <v>2</v>
      </c>
      <c r="I14" s="104">
        <v>0</v>
      </c>
      <c r="J14" s="104">
        <v>0</v>
      </c>
      <c r="K14" s="104">
        <v>0</v>
      </c>
      <c r="L14" s="104">
        <v>0</v>
      </c>
      <c r="M14" s="104">
        <v>4</v>
      </c>
      <c r="N14" s="104">
        <v>0</v>
      </c>
      <c r="O14" s="104">
        <v>0</v>
      </c>
      <c r="P14" s="104">
        <v>0</v>
      </c>
      <c r="Q14" s="104">
        <v>0</v>
      </c>
      <c r="R14" s="104">
        <v>0</v>
      </c>
      <c r="S14" s="104">
        <v>0</v>
      </c>
      <c r="T14" s="104">
        <v>0</v>
      </c>
      <c r="U14" s="104">
        <v>0</v>
      </c>
      <c r="V14" s="104">
        <v>4</v>
      </c>
      <c r="W14" s="104">
        <v>2</v>
      </c>
      <c r="X14" s="104">
        <v>26</v>
      </c>
      <c r="Y14" s="158">
        <f>Table13241410[[#This Row],[Total Score]]/$R$4</f>
        <v>0.38</v>
      </c>
    </row>
    <row r="15" spans="1:27" ht="15.6" x14ac:dyDescent="0.3">
      <c r="A15" s="24">
        <v>700</v>
      </c>
      <c r="B15" s="90" t="s">
        <v>54</v>
      </c>
      <c r="C15" s="91"/>
      <c r="E15" s="92"/>
    </row>
    <row r="16" spans="1:27" ht="15.6" x14ac:dyDescent="0.3">
      <c r="B16" s="94"/>
      <c r="C16" s="91"/>
      <c r="E16" s="92"/>
    </row>
    <row r="17" spans="1:4" ht="15" x14ac:dyDescent="0.25">
      <c r="B17" s="90"/>
      <c r="C17" s="95"/>
      <c r="D17" s="60"/>
    </row>
    <row r="18" spans="1:4" ht="14.4" x14ac:dyDescent="0.3">
      <c r="A18" s="126">
        <f>COUNTA(A6:A14)</f>
        <v>9</v>
      </c>
    </row>
    <row r="19" spans="1:4" ht="15" x14ac:dyDescent="0.25">
      <c r="A19" s="60"/>
    </row>
    <row r="20" spans="1:4" ht="15" x14ac:dyDescent="0.25">
      <c r="A20" s="60"/>
    </row>
    <row r="21" spans="1:4" ht="15" x14ac:dyDescent="0.25">
      <c r="A21" s="60"/>
    </row>
    <row r="22" spans="1:4" ht="15" x14ac:dyDescent="0.25">
      <c r="A22" s="60"/>
    </row>
    <row r="23" spans="1:4" ht="15" x14ac:dyDescent="0.25">
      <c r="A23" s="60"/>
    </row>
  </sheetData>
  <mergeCells count="2">
    <mergeCell ref="A1:Y1"/>
    <mergeCell ref="A3:Y3"/>
  </mergeCells>
  <pageMargins left="0.17" right="0.22" top="0.72" bottom="0.75" header="0.3" footer="0.3"/>
  <pageSetup paperSize="5" scale="45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7" tint="0.59999389629810485"/>
  </sheetPr>
  <dimension ref="A1:Y21"/>
  <sheetViews>
    <sheetView zoomScaleNormal="100" workbookViewId="0">
      <selection sqref="A1:Y1"/>
    </sheetView>
  </sheetViews>
  <sheetFormatPr defaultColWidth="9.109375" defaultRowHeight="13.8" x14ac:dyDescent="0.25"/>
  <cols>
    <col min="1" max="1" width="20.109375" style="6" bestFit="1" customWidth="1"/>
    <col min="2" max="2" width="20" style="6" bestFit="1" customWidth="1"/>
    <col min="3" max="3" width="22.109375" style="40" bestFit="1" customWidth="1"/>
    <col min="4" max="4" width="28.5546875" style="6" customWidth="1"/>
    <col min="5" max="5" width="13.88671875" style="6" bestFit="1" customWidth="1"/>
    <col min="6" max="6" width="21.33203125" style="40" bestFit="1" customWidth="1"/>
    <col min="7" max="7" width="13.6640625" style="29" bestFit="1" customWidth="1"/>
    <col min="8" max="8" width="13" style="6" bestFit="1" customWidth="1"/>
    <col min="9" max="10" width="13.109375" style="6" bestFit="1" customWidth="1"/>
    <col min="11" max="12" width="13" style="6" bestFit="1" customWidth="1"/>
    <col min="13" max="13" width="13.109375" style="6" bestFit="1" customWidth="1"/>
    <col min="14" max="14" width="16.44140625" style="6" bestFit="1" customWidth="1"/>
    <col min="15" max="15" width="13" style="6" bestFit="1" customWidth="1"/>
    <col min="16" max="16" width="13" style="6" customWidth="1"/>
    <col min="17" max="17" width="13.109375" style="6" bestFit="1" customWidth="1"/>
    <col min="18" max="18" width="14.5546875" style="6" customWidth="1"/>
    <col min="19" max="20" width="15.33203125" style="6" bestFit="1" customWidth="1"/>
    <col min="21" max="21" width="15.33203125" style="6" customWidth="1"/>
    <col min="22" max="22" width="13.109375" style="6" bestFit="1" customWidth="1"/>
    <col min="23" max="23" width="18.44140625" style="6" bestFit="1" customWidth="1"/>
    <col min="24" max="24" width="17.109375" style="6" bestFit="1" customWidth="1"/>
    <col min="25" max="25" width="22.109375" style="23" bestFit="1" customWidth="1"/>
    <col min="26" max="16384" width="9.109375" style="1"/>
  </cols>
  <sheetData>
    <row r="1" spans="1:25" s="7" customFormat="1" ht="21" x14ac:dyDescent="0.4">
      <c r="A1" s="198" t="s">
        <v>285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</row>
    <row r="3" spans="1:25" s="7" customFormat="1" ht="21" x14ac:dyDescent="0.4">
      <c r="A3" s="198" t="s">
        <v>55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  <c r="V3" s="198"/>
      <c r="W3" s="198"/>
      <c r="X3" s="198"/>
      <c r="Y3" s="198"/>
    </row>
    <row r="4" spans="1:25" s="3" customFormat="1" ht="20.399999999999999" x14ac:dyDescent="0.35">
      <c r="A4" s="2"/>
      <c r="B4" s="2"/>
      <c r="C4" s="35"/>
      <c r="D4" s="2"/>
      <c r="E4" s="2"/>
      <c r="F4" s="35"/>
      <c r="G4" s="27" t="s">
        <v>33</v>
      </c>
      <c r="H4" s="2"/>
      <c r="I4" s="2"/>
      <c r="J4" s="8"/>
      <c r="K4" s="8"/>
      <c r="L4" s="8"/>
      <c r="M4" s="8"/>
      <c r="N4" s="2"/>
      <c r="O4" s="2"/>
      <c r="P4" s="2"/>
      <c r="Q4" s="78" t="s">
        <v>28</v>
      </c>
      <c r="R4" s="79">
        <v>100</v>
      </c>
      <c r="S4" s="2"/>
      <c r="T4" s="2"/>
      <c r="U4" s="2"/>
      <c r="V4" s="2"/>
      <c r="W4" s="2"/>
      <c r="X4" s="2"/>
      <c r="Y4" s="22"/>
    </row>
    <row r="5" spans="1:25" s="5" customFormat="1" ht="15.6" thickBot="1" x14ac:dyDescent="0.3">
      <c r="A5" s="9" t="s">
        <v>0</v>
      </c>
      <c r="B5" s="9" t="s">
        <v>1</v>
      </c>
      <c r="C5" s="49" t="s">
        <v>50</v>
      </c>
      <c r="D5" s="9" t="s">
        <v>2</v>
      </c>
      <c r="E5" s="9" t="s">
        <v>9</v>
      </c>
      <c r="F5" s="49" t="s">
        <v>3</v>
      </c>
      <c r="G5" s="28" t="s">
        <v>4</v>
      </c>
      <c r="H5" s="9" t="s">
        <v>16</v>
      </c>
      <c r="I5" s="9" t="s">
        <v>17</v>
      </c>
      <c r="J5" s="9" t="s">
        <v>19</v>
      </c>
      <c r="K5" s="9" t="s">
        <v>18</v>
      </c>
      <c r="L5" s="9" t="s">
        <v>20</v>
      </c>
      <c r="M5" s="9" t="s">
        <v>21</v>
      </c>
      <c r="N5" s="10" t="s">
        <v>22</v>
      </c>
      <c r="O5" s="10" t="s">
        <v>35</v>
      </c>
      <c r="P5" s="10" t="s">
        <v>36</v>
      </c>
      <c r="Q5" s="10" t="s">
        <v>25</v>
      </c>
      <c r="R5" s="10" t="s">
        <v>23</v>
      </c>
      <c r="S5" s="10" t="s">
        <v>38</v>
      </c>
      <c r="T5" s="10" t="s">
        <v>40</v>
      </c>
      <c r="U5" s="10" t="s">
        <v>39</v>
      </c>
      <c r="V5" s="10" t="s">
        <v>24</v>
      </c>
      <c r="W5" s="10" t="s">
        <v>41</v>
      </c>
      <c r="X5" s="10" t="s">
        <v>45</v>
      </c>
      <c r="Y5" s="20" t="s">
        <v>27</v>
      </c>
    </row>
    <row r="6" spans="1:25" ht="15.6" x14ac:dyDescent="0.3">
      <c r="A6" s="153" t="s">
        <v>89</v>
      </c>
      <c r="B6" s="153" t="s">
        <v>141</v>
      </c>
      <c r="C6" s="154">
        <v>8004</v>
      </c>
      <c r="D6" s="153" t="s">
        <v>140</v>
      </c>
      <c r="E6" s="24" t="s">
        <v>58</v>
      </c>
      <c r="F6" s="37">
        <f t="shared" ref="F6:F13" si="0">SUM(H6:X6)</f>
        <v>88</v>
      </c>
      <c r="G6" s="30">
        <v>3.6689814814814814E-3</v>
      </c>
      <c r="H6" s="24">
        <v>2</v>
      </c>
      <c r="I6" s="24">
        <v>2</v>
      </c>
      <c r="J6" s="24">
        <v>2</v>
      </c>
      <c r="K6" s="24">
        <v>2</v>
      </c>
      <c r="L6" s="24">
        <v>4</v>
      </c>
      <c r="M6" s="24">
        <v>4</v>
      </c>
      <c r="N6" s="24">
        <v>4</v>
      </c>
      <c r="O6" s="24">
        <v>0</v>
      </c>
      <c r="P6" s="24">
        <v>2</v>
      </c>
      <c r="Q6" s="24">
        <v>0</v>
      </c>
      <c r="R6" s="24">
        <v>4</v>
      </c>
      <c r="S6" s="24">
        <v>2</v>
      </c>
      <c r="T6" s="24">
        <v>4</v>
      </c>
      <c r="U6" s="24">
        <v>2</v>
      </c>
      <c r="V6" s="24">
        <v>4</v>
      </c>
      <c r="W6" s="24">
        <v>2</v>
      </c>
      <c r="X6" s="24">
        <v>48</v>
      </c>
      <c r="Y6" s="25">
        <f>Table13241311[[#This Row],[Total Score]]/$R$4</f>
        <v>0.88</v>
      </c>
    </row>
    <row r="7" spans="1:25" ht="15.6" x14ac:dyDescent="0.3">
      <c r="A7" s="153" t="s">
        <v>240</v>
      </c>
      <c r="B7" s="153" t="s">
        <v>242</v>
      </c>
      <c r="C7" s="154">
        <v>8001</v>
      </c>
      <c r="D7" s="153" t="s">
        <v>126</v>
      </c>
      <c r="E7" s="24" t="s">
        <v>58</v>
      </c>
      <c r="F7" s="37">
        <f t="shared" si="0"/>
        <v>83</v>
      </c>
      <c r="G7" s="30">
        <v>5.0462962962962961E-3</v>
      </c>
      <c r="H7" s="24">
        <v>0</v>
      </c>
      <c r="I7" s="24">
        <v>2</v>
      </c>
      <c r="J7" s="24">
        <v>2</v>
      </c>
      <c r="K7" s="24">
        <v>2</v>
      </c>
      <c r="L7" s="24">
        <v>0</v>
      </c>
      <c r="M7" s="24">
        <v>4</v>
      </c>
      <c r="N7" s="24">
        <v>4</v>
      </c>
      <c r="O7" s="24">
        <v>0</v>
      </c>
      <c r="P7" s="24">
        <v>0</v>
      </c>
      <c r="Q7" s="24">
        <v>4</v>
      </c>
      <c r="R7" s="24">
        <v>4</v>
      </c>
      <c r="S7" s="24">
        <v>2</v>
      </c>
      <c r="T7" s="24">
        <v>4</v>
      </c>
      <c r="U7" s="24">
        <v>2</v>
      </c>
      <c r="V7" s="24">
        <v>4</v>
      </c>
      <c r="W7" s="24">
        <v>2</v>
      </c>
      <c r="X7" s="24">
        <v>47</v>
      </c>
      <c r="Y7" s="25">
        <f>Table13241311[[#This Row],[Total Score]]/$R$4</f>
        <v>0.83</v>
      </c>
    </row>
    <row r="8" spans="1:25" ht="15.6" x14ac:dyDescent="0.3">
      <c r="A8" s="153" t="s">
        <v>96</v>
      </c>
      <c r="B8" s="153" t="s">
        <v>97</v>
      </c>
      <c r="C8" s="154">
        <v>8002</v>
      </c>
      <c r="D8" s="153" t="s">
        <v>137</v>
      </c>
      <c r="E8" s="24" t="s">
        <v>58</v>
      </c>
      <c r="F8" s="37">
        <f t="shared" si="0"/>
        <v>82</v>
      </c>
      <c r="G8" s="30">
        <v>5.6134259259259271E-3</v>
      </c>
      <c r="H8" s="24">
        <v>2</v>
      </c>
      <c r="I8" s="24">
        <v>2</v>
      </c>
      <c r="J8" s="24">
        <v>2</v>
      </c>
      <c r="K8" s="24">
        <v>0</v>
      </c>
      <c r="L8" s="24">
        <v>0</v>
      </c>
      <c r="M8" s="24">
        <v>4</v>
      </c>
      <c r="N8" s="24">
        <v>4</v>
      </c>
      <c r="O8" s="24">
        <v>0</v>
      </c>
      <c r="P8" s="24">
        <v>0</v>
      </c>
      <c r="Q8" s="24">
        <v>4</v>
      </c>
      <c r="R8" s="24">
        <v>0</v>
      </c>
      <c r="S8" s="24">
        <v>2</v>
      </c>
      <c r="T8" s="24">
        <v>4</v>
      </c>
      <c r="U8" s="24">
        <v>2</v>
      </c>
      <c r="V8" s="24">
        <v>4</v>
      </c>
      <c r="W8" s="24">
        <v>2</v>
      </c>
      <c r="X8" s="24">
        <v>50</v>
      </c>
      <c r="Y8" s="25">
        <f>Table13241311[[#This Row],[Total Score]]/$R$4</f>
        <v>0.82</v>
      </c>
    </row>
    <row r="9" spans="1:25" ht="15.6" x14ac:dyDescent="0.3">
      <c r="A9" s="153" t="s">
        <v>67</v>
      </c>
      <c r="B9" s="153" t="s">
        <v>269</v>
      </c>
      <c r="C9" s="154">
        <v>8006</v>
      </c>
      <c r="D9" s="153" t="s">
        <v>128</v>
      </c>
      <c r="E9" s="24" t="s">
        <v>58</v>
      </c>
      <c r="F9" s="37">
        <f t="shared" si="0"/>
        <v>78</v>
      </c>
      <c r="G9" s="30">
        <v>3.9236111111111112E-3</v>
      </c>
      <c r="H9" s="24">
        <v>2</v>
      </c>
      <c r="I9" s="24">
        <v>0</v>
      </c>
      <c r="J9" s="24">
        <v>2</v>
      </c>
      <c r="K9" s="24">
        <v>2</v>
      </c>
      <c r="L9" s="24">
        <v>4</v>
      </c>
      <c r="M9" s="24">
        <v>4</v>
      </c>
      <c r="N9" s="24">
        <v>0</v>
      </c>
      <c r="O9" s="24">
        <v>0</v>
      </c>
      <c r="P9" s="24">
        <v>0</v>
      </c>
      <c r="Q9" s="24">
        <v>0</v>
      </c>
      <c r="R9" s="24">
        <v>4</v>
      </c>
      <c r="S9" s="24">
        <v>0</v>
      </c>
      <c r="T9" s="24">
        <v>4</v>
      </c>
      <c r="U9" s="24">
        <v>2</v>
      </c>
      <c r="V9" s="24">
        <v>4</v>
      </c>
      <c r="W9" s="24">
        <v>2</v>
      </c>
      <c r="X9" s="24">
        <v>48</v>
      </c>
      <c r="Y9" s="25">
        <f>Table13241311[[#This Row],[Total Score]]/$R$4</f>
        <v>0.78</v>
      </c>
    </row>
    <row r="10" spans="1:25" ht="15.6" x14ac:dyDescent="0.3">
      <c r="A10" s="166" t="s">
        <v>234</v>
      </c>
      <c r="B10" s="166" t="s">
        <v>235</v>
      </c>
      <c r="C10" s="167">
        <v>8008</v>
      </c>
      <c r="D10" s="153" t="s">
        <v>123</v>
      </c>
      <c r="E10" s="24" t="s">
        <v>58</v>
      </c>
      <c r="F10" s="37">
        <f t="shared" si="0"/>
        <v>74</v>
      </c>
      <c r="G10" s="30">
        <v>5.9490740740740745E-3</v>
      </c>
      <c r="H10" s="24">
        <v>0</v>
      </c>
      <c r="I10" s="24">
        <v>2</v>
      </c>
      <c r="J10" s="24">
        <v>2</v>
      </c>
      <c r="K10" s="24">
        <v>2</v>
      </c>
      <c r="L10" s="24">
        <v>0</v>
      </c>
      <c r="M10" s="24">
        <v>4</v>
      </c>
      <c r="N10" s="24">
        <v>0</v>
      </c>
      <c r="O10" s="24">
        <v>0</v>
      </c>
      <c r="P10" s="24">
        <v>0</v>
      </c>
      <c r="Q10" s="24">
        <v>0</v>
      </c>
      <c r="R10" s="24">
        <v>4</v>
      </c>
      <c r="S10" s="24">
        <v>2</v>
      </c>
      <c r="T10" s="24">
        <v>4</v>
      </c>
      <c r="U10" s="24">
        <v>2</v>
      </c>
      <c r="V10" s="24">
        <v>4</v>
      </c>
      <c r="W10" s="24">
        <v>2</v>
      </c>
      <c r="X10" s="24">
        <v>46</v>
      </c>
      <c r="Y10" s="25">
        <f>Table13241311[[#This Row],[Total Score]]/$R$4</f>
        <v>0.74</v>
      </c>
    </row>
    <row r="11" spans="1:25" ht="15.6" x14ac:dyDescent="0.3">
      <c r="A11" s="153" t="s">
        <v>67</v>
      </c>
      <c r="B11" s="153" t="s">
        <v>139</v>
      </c>
      <c r="C11" s="154">
        <v>8007</v>
      </c>
      <c r="D11" s="153" t="s">
        <v>231</v>
      </c>
      <c r="E11" s="24" t="s">
        <v>58</v>
      </c>
      <c r="F11" s="37">
        <f t="shared" si="0"/>
        <v>70</v>
      </c>
      <c r="G11" s="30">
        <v>3.9467592592592592E-3</v>
      </c>
      <c r="H11" s="24">
        <v>0</v>
      </c>
      <c r="I11" s="24">
        <v>0</v>
      </c>
      <c r="J11" s="24">
        <v>2</v>
      </c>
      <c r="K11" s="24">
        <v>0</v>
      </c>
      <c r="L11" s="24">
        <v>4</v>
      </c>
      <c r="M11" s="24">
        <v>4</v>
      </c>
      <c r="N11" s="24">
        <v>4</v>
      </c>
      <c r="O11" s="24">
        <v>0</v>
      </c>
      <c r="P11" s="24">
        <v>0</v>
      </c>
      <c r="Q11" s="24">
        <v>4</v>
      </c>
      <c r="R11" s="24">
        <v>0</v>
      </c>
      <c r="S11" s="24">
        <v>2</v>
      </c>
      <c r="T11" s="24">
        <v>4</v>
      </c>
      <c r="U11" s="24">
        <v>2</v>
      </c>
      <c r="V11" s="24">
        <v>4</v>
      </c>
      <c r="W11" s="24">
        <v>2</v>
      </c>
      <c r="X11" s="24">
        <v>38</v>
      </c>
      <c r="Y11" s="25">
        <f>Table13241311[[#This Row],[Total Score]]/$R$4</f>
        <v>0.7</v>
      </c>
    </row>
    <row r="12" spans="1:25" ht="15.6" x14ac:dyDescent="0.3">
      <c r="A12" s="153" t="s">
        <v>232</v>
      </c>
      <c r="B12" s="153" t="s">
        <v>100</v>
      </c>
      <c r="C12" s="154">
        <v>8005</v>
      </c>
      <c r="D12" s="153" t="s">
        <v>129</v>
      </c>
      <c r="E12" s="24" t="s">
        <v>58</v>
      </c>
      <c r="F12" s="37">
        <f t="shared" si="0"/>
        <v>56</v>
      </c>
      <c r="G12" s="30" t="s">
        <v>233</v>
      </c>
      <c r="H12" s="24">
        <v>2</v>
      </c>
      <c r="I12" s="24">
        <v>2</v>
      </c>
      <c r="J12" s="24">
        <v>0</v>
      </c>
      <c r="K12" s="24">
        <v>2</v>
      </c>
      <c r="L12" s="24">
        <v>4</v>
      </c>
      <c r="M12" s="24">
        <v>4</v>
      </c>
      <c r="N12" s="24">
        <v>4</v>
      </c>
      <c r="O12" s="24">
        <v>0</v>
      </c>
      <c r="P12" s="24">
        <v>0</v>
      </c>
      <c r="Q12" s="24">
        <v>0</v>
      </c>
      <c r="R12" s="24">
        <v>4</v>
      </c>
      <c r="S12" s="24">
        <v>0</v>
      </c>
      <c r="T12" s="24">
        <v>0</v>
      </c>
      <c r="U12" s="24">
        <v>0</v>
      </c>
      <c r="V12" s="24">
        <v>4</v>
      </c>
      <c r="W12" s="24">
        <v>2</v>
      </c>
      <c r="X12" s="24">
        <v>28</v>
      </c>
      <c r="Y12" s="25">
        <f>Table13241311[[#This Row],[Total Score]]/$R$4</f>
        <v>0.56000000000000005</v>
      </c>
    </row>
    <row r="13" spans="1:25" ht="17.25" customHeight="1" x14ac:dyDescent="0.3">
      <c r="A13" s="160" t="s">
        <v>138</v>
      </c>
      <c r="B13" s="160" t="s">
        <v>138</v>
      </c>
      <c r="C13" s="161">
        <v>8003</v>
      </c>
      <c r="D13" s="153" t="s">
        <v>123</v>
      </c>
      <c r="E13" s="24" t="s">
        <v>58</v>
      </c>
      <c r="F13" s="37">
        <f t="shared" si="0"/>
        <v>43</v>
      </c>
      <c r="G13" s="30">
        <v>6.215277777777777E-3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4</v>
      </c>
      <c r="U13" s="24">
        <v>2</v>
      </c>
      <c r="V13" s="24">
        <v>4</v>
      </c>
      <c r="W13" s="24">
        <v>2</v>
      </c>
      <c r="X13" s="24">
        <v>31</v>
      </c>
      <c r="Y13" s="25">
        <f>Table13241311[[#This Row],[Total Score]]/$R$4</f>
        <v>0.43</v>
      </c>
    </row>
    <row r="14" spans="1:25" ht="15.6" x14ac:dyDescent="0.3">
      <c r="B14" s="51"/>
      <c r="C14" s="43"/>
      <c r="E14" s="17"/>
    </row>
    <row r="15" spans="1:25" ht="15" x14ac:dyDescent="0.25">
      <c r="A15" s="6">
        <v>800</v>
      </c>
      <c r="B15" s="52" t="s">
        <v>52</v>
      </c>
      <c r="C15" s="44"/>
      <c r="D15" s="8"/>
    </row>
    <row r="16" spans="1:25" ht="14.4" x14ac:dyDescent="0.3">
      <c r="A16" s="135">
        <f>COUNTA(A6:A13)</f>
        <v>8</v>
      </c>
    </row>
    <row r="17" spans="1:1" ht="15" x14ac:dyDescent="0.25">
      <c r="A17" s="8"/>
    </row>
    <row r="18" spans="1:1" ht="15" x14ac:dyDescent="0.25">
      <c r="A18" s="8"/>
    </row>
    <row r="19" spans="1:1" ht="15" x14ac:dyDescent="0.25">
      <c r="A19" s="8"/>
    </row>
    <row r="20" spans="1:1" ht="15" x14ac:dyDescent="0.25">
      <c r="A20" s="8"/>
    </row>
    <row r="21" spans="1:1" ht="15" x14ac:dyDescent="0.25">
      <c r="A21" s="8"/>
    </row>
  </sheetData>
  <mergeCells count="2">
    <mergeCell ref="A1:Y1"/>
    <mergeCell ref="A3:Y3"/>
  </mergeCells>
  <pageMargins left="0.17" right="0.22" top="0.72" bottom="0.75" header="0.3" footer="0.3"/>
  <pageSetup paperSize="5" scale="45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99"/>
  </sheetPr>
  <dimension ref="A1:Y25"/>
  <sheetViews>
    <sheetView zoomScaleNormal="100" workbookViewId="0">
      <selection sqref="A1:Y1"/>
    </sheetView>
  </sheetViews>
  <sheetFormatPr defaultColWidth="9.109375" defaultRowHeight="13.8" x14ac:dyDescent="0.25"/>
  <cols>
    <col min="1" max="1" width="20.109375" style="6" bestFit="1" customWidth="1"/>
    <col min="2" max="2" width="20" style="6" bestFit="1" customWidth="1"/>
    <col min="3" max="3" width="22.109375" style="40" bestFit="1" customWidth="1"/>
    <col min="4" max="4" width="18.6640625" style="6" bestFit="1" customWidth="1"/>
    <col min="5" max="5" width="13.88671875" style="6" bestFit="1" customWidth="1"/>
    <col min="6" max="6" width="21.33203125" style="40" bestFit="1" customWidth="1"/>
    <col min="7" max="7" width="13.6640625" style="29" bestFit="1" customWidth="1"/>
    <col min="8" max="8" width="13" style="6" bestFit="1" customWidth="1"/>
    <col min="9" max="10" width="13.109375" style="6" bestFit="1" customWidth="1"/>
    <col min="11" max="12" width="13" style="6" bestFit="1" customWidth="1"/>
    <col min="13" max="13" width="13.109375" style="6" bestFit="1" customWidth="1"/>
    <col min="14" max="14" width="16.44140625" style="6" bestFit="1" customWidth="1"/>
    <col min="15" max="15" width="13" style="6" bestFit="1" customWidth="1"/>
    <col min="16" max="16" width="13.109375" style="6" bestFit="1" customWidth="1"/>
    <col min="17" max="17" width="13.109375" style="6" customWidth="1"/>
    <col min="18" max="18" width="14.5546875" style="6" customWidth="1"/>
    <col min="19" max="19" width="15.33203125" style="6" bestFit="1" customWidth="1"/>
    <col min="20" max="20" width="15.33203125" style="6" customWidth="1"/>
    <col min="21" max="21" width="15.33203125" style="6" bestFit="1" customWidth="1"/>
    <col min="22" max="22" width="13.109375" style="6" bestFit="1" customWidth="1"/>
    <col min="23" max="23" width="18.44140625" style="6" bestFit="1" customWidth="1"/>
    <col min="24" max="24" width="17.109375" style="6" bestFit="1" customWidth="1"/>
    <col min="25" max="25" width="22.109375" style="23" bestFit="1" customWidth="1"/>
    <col min="26" max="16384" width="9.109375" style="1"/>
  </cols>
  <sheetData>
    <row r="1" spans="1:25" s="7" customFormat="1" ht="21" x14ac:dyDescent="0.4">
      <c r="A1" s="198" t="s">
        <v>285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</row>
    <row r="3" spans="1:25" s="7" customFormat="1" ht="21" x14ac:dyDescent="0.4">
      <c r="A3" s="198" t="s">
        <v>26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  <c r="V3" s="198"/>
      <c r="W3" s="198"/>
      <c r="X3" s="198"/>
      <c r="Y3" s="198"/>
    </row>
    <row r="4" spans="1:25" s="3" customFormat="1" ht="20.399999999999999" x14ac:dyDescent="0.35">
      <c r="A4" s="2"/>
      <c r="B4" s="2"/>
      <c r="C4" s="35"/>
      <c r="D4" s="2"/>
      <c r="E4" s="2"/>
      <c r="F4" s="35"/>
      <c r="G4" s="27" t="s">
        <v>33</v>
      </c>
      <c r="H4" s="2"/>
      <c r="I4" s="2"/>
      <c r="J4" s="8"/>
      <c r="K4" s="8"/>
      <c r="L4" s="8"/>
      <c r="M4" s="8"/>
      <c r="N4" s="2"/>
      <c r="O4" s="2"/>
      <c r="P4" s="78" t="s">
        <v>28</v>
      </c>
      <c r="Q4" s="78"/>
      <c r="R4" s="79">
        <v>100</v>
      </c>
      <c r="S4" s="2"/>
      <c r="T4" s="2"/>
      <c r="U4" s="2"/>
      <c r="V4" s="2"/>
      <c r="W4" s="2"/>
      <c r="X4" s="2"/>
      <c r="Y4" s="22"/>
    </row>
    <row r="5" spans="1:25" s="5" customFormat="1" ht="15.6" thickBot="1" x14ac:dyDescent="0.3">
      <c r="A5" s="9" t="s">
        <v>0</v>
      </c>
      <c r="B5" s="9" t="s">
        <v>1</v>
      </c>
      <c r="C5" s="49" t="s">
        <v>50</v>
      </c>
      <c r="D5" s="9" t="s">
        <v>2</v>
      </c>
      <c r="E5" s="9" t="s">
        <v>9</v>
      </c>
      <c r="F5" s="49" t="s">
        <v>3</v>
      </c>
      <c r="G5" s="28" t="s">
        <v>4</v>
      </c>
      <c r="H5" s="9" t="s">
        <v>16</v>
      </c>
      <c r="I5" s="9" t="s">
        <v>17</v>
      </c>
      <c r="J5" s="9" t="s">
        <v>19</v>
      </c>
      <c r="K5" s="9" t="s">
        <v>18</v>
      </c>
      <c r="L5" s="9" t="s">
        <v>20</v>
      </c>
      <c r="M5" s="9" t="s">
        <v>21</v>
      </c>
      <c r="N5" s="10" t="s">
        <v>22</v>
      </c>
      <c r="O5" s="10" t="s">
        <v>35</v>
      </c>
      <c r="P5" s="10" t="s">
        <v>36</v>
      </c>
      <c r="Q5" s="10" t="s">
        <v>115</v>
      </c>
      <c r="R5" s="10" t="s">
        <v>116</v>
      </c>
      <c r="S5" s="10" t="s">
        <v>38</v>
      </c>
      <c r="T5" s="10" t="s">
        <v>39</v>
      </c>
      <c r="U5" s="10" t="s">
        <v>40</v>
      </c>
      <c r="V5" s="10" t="s">
        <v>24</v>
      </c>
      <c r="W5" s="10" t="s">
        <v>41</v>
      </c>
      <c r="X5" s="10" t="s">
        <v>45</v>
      </c>
      <c r="Y5" s="20" t="s">
        <v>27</v>
      </c>
    </row>
    <row r="6" spans="1:25" ht="15.6" x14ac:dyDescent="0.3">
      <c r="A6" s="153" t="s">
        <v>270</v>
      </c>
      <c r="B6" s="153" t="s">
        <v>57</v>
      </c>
      <c r="C6" s="154">
        <v>8502</v>
      </c>
      <c r="D6" s="153" t="s">
        <v>123</v>
      </c>
      <c r="E6" s="24" t="s">
        <v>58</v>
      </c>
      <c r="F6" s="37" t="s">
        <v>230</v>
      </c>
      <c r="G6" s="41" t="s">
        <v>230</v>
      </c>
      <c r="H6" s="41" t="s">
        <v>230</v>
      </c>
      <c r="I6" s="41" t="s">
        <v>230</v>
      </c>
      <c r="J6" s="41" t="s">
        <v>230</v>
      </c>
      <c r="K6" s="41" t="s">
        <v>230</v>
      </c>
      <c r="L6" s="41" t="s">
        <v>230</v>
      </c>
      <c r="M6" s="41" t="s">
        <v>230</v>
      </c>
      <c r="N6" s="41" t="s">
        <v>230</v>
      </c>
      <c r="O6" s="41" t="s">
        <v>230</v>
      </c>
      <c r="P6" s="41" t="s">
        <v>230</v>
      </c>
      <c r="Q6" s="41" t="s">
        <v>230</v>
      </c>
      <c r="R6" s="41" t="s">
        <v>230</v>
      </c>
      <c r="S6" s="41" t="s">
        <v>230</v>
      </c>
      <c r="T6" s="41" t="s">
        <v>230</v>
      </c>
      <c r="U6" s="41" t="s">
        <v>230</v>
      </c>
      <c r="V6" s="41" t="s">
        <v>230</v>
      </c>
      <c r="W6" s="41" t="s">
        <v>230</v>
      </c>
      <c r="X6" s="41" t="s">
        <v>230</v>
      </c>
      <c r="Y6" s="41" t="s">
        <v>230</v>
      </c>
    </row>
    <row r="7" spans="1:25" ht="15.6" x14ac:dyDescent="0.3">
      <c r="A7" s="153" t="s">
        <v>250</v>
      </c>
      <c r="B7" s="153" t="s">
        <v>251</v>
      </c>
      <c r="C7" s="154">
        <v>8501</v>
      </c>
      <c r="D7" s="153" t="s">
        <v>129</v>
      </c>
      <c r="E7" s="24" t="s">
        <v>58</v>
      </c>
      <c r="F7" s="37">
        <f t="shared" ref="F7:F14" si="0">SUM(H7:X7)</f>
        <v>95</v>
      </c>
      <c r="G7" s="125">
        <v>3.9814814814814817E-3</v>
      </c>
      <c r="H7" s="24">
        <v>2</v>
      </c>
      <c r="I7" s="24">
        <v>2</v>
      </c>
      <c r="J7" s="24">
        <v>2</v>
      </c>
      <c r="K7" s="24">
        <v>1</v>
      </c>
      <c r="L7" s="24">
        <v>4</v>
      </c>
      <c r="M7" s="24">
        <v>4</v>
      </c>
      <c r="N7" s="24">
        <v>4</v>
      </c>
      <c r="O7" s="24">
        <v>4</v>
      </c>
      <c r="P7" s="24">
        <v>4</v>
      </c>
      <c r="Q7" s="24">
        <v>3</v>
      </c>
      <c r="R7" s="24">
        <v>4</v>
      </c>
      <c r="S7" s="24">
        <v>2</v>
      </c>
      <c r="T7" s="24">
        <v>4</v>
      </c>
      <c r="U7" s="24">
        <v>0</v>
      </c>
      <c r="V7" s="24">
        <v>4</v>
      </c>
      <c r="W7" s="24">
        <v>2</v>
      </c>
      <c r="X7" s="24">
        <v>49</v>
      </c>
      <c r="Y7" s="25">
        <f>Table13241214[[#This Row],[Total Score]]/$R$4</f>
        <v>0.95</v>
      </c>
    </row>
    <row r="8" spans="1:25" ht="15.6" x14ac:dyDescent="0.3">
      <c r="A8" s="153" t="s">
        <v>103</v>
      </c>
      <c r="B8" s="153" t="s">
        <v>57</v>
      </c>
      <c r="C8" s="154">
        <v>8508</v>
      </c>
      <c r="D8" s="153" t="s">
        <v>85</v>
      </c>
      <c r="E8" s="24" t="s">
        <v>58</v>
      </c>
      <c r="F8" s="37">
        <f t="shared" si="0"/>
        <v>93</v>
      </c>
      <c r="G8" s="168">
        <v>4.8495370370370368E-3</v>
      </c>
      <c r="H8" s="169">
        <v>2</v>
      </c>
      <c r="I8" s="169">
        <v>2</v>
      </c>
      <c r="J8" s="169">
        <v>2</v>
      </c>
      <c r="K8" s="169">
        <v>0</v>
      </c>
      <c r="L8" s="169">
        <v>4</v>
      </c>
      <c r="M8" s="169">
        <v>4</v>
      </c>
      <c r="N8" s="169">
        <v>2</v>
      </c>
      <c r="O8" s="169">
        <v>2</v>
      </c>
      <c r="P8" s="169">
        <v>4</v>
      </c>
      <c r="Q8" s="169">
        <v>4</v>
      </c>
      <c r="R8" s="169">
        <v>4</v>
      </c>
      <c r="S8" s="169">
        <v>2</v>
      </c>
      <c r="T8" s="169">
        <v>4</v>
      </c>
      <c r="U8" s="169">
        <v>2</v>
      </c>
      <c r="V8" s="169">
        <v>4</v>
      </c>
      <c r="W8" s="169">
        <v>2</v>
      </c>
      <c r="X8" s="169">
        <v>49</v>
      </c>
      <c r="Y8" s="170">
        <f>Table13241214[[#This Row],[Total Score]]/$R$4</f>
        <v>0.93</v>
      </c>
    </row>
    <row r="9" spans="1:25" ht="15.6" x14ac:dyDescent="0.3">
      <c r="A9" s="153" t="s">
        <v>91</v>
      </c>
      <c r="B9" s="153" t="s">
        <v>92</v>
      </c>
      <c r="C9" s="154">
        <v>8507</v>
      </c>
      <c r="D9" s="153" t="s">
        <v>126</v>
      </c>
      <c r="E9" s="24" t="s">
        <v>58</v>
      </c>
      <c r="F9" s="37">
        <f t="shared" si="0"/>
        <v>92</v>
      </c>
      <c r="G9" s="125">
        <v>3.7384259259259263E-3</v>
      </c>
      <c r="H9" s="24">
        <v>2</v>
      </c>
      <c r="I9" s="24">
        <v>2</v>
      </c>
      <c r="J9" s="24">
        <v>2</v>
      </c>
      <c r="K9" s="24">
        <v>2</v>
      </c>
      <c r="L9" s="24">
        <v>4</v>
      </c>
      <c r="M9" s="24">
        <v>4</v>
      </c>
      <c r="N9" s="24">
        <v>4</v>
      </c>
      <c r="O9" s="24">
        <v>0</v>
      </c>
      <c r="P9" s="24">
        <v>4</v>
      </c>
      <c r="Q9" s="24">
        <v>4</v>
      </c>
      <c r="R9" s="24">
        <v>4</v>
      </c>
      <c r="S9" s="24">
        <v>2</v>
      </c>
      <c r="T9" s="24">
        <v>4</v>
      </c>
      <c r="U9" s="24">
        <v>2</v>
      </c>
      <c r="V9" s="24">
        <v>4</v>
      </c>
      <c r="W9" s="24">
        <v>2</v>
      </c>
      <c r="X9" s="24">
        <v>46</v>
      </c>
      <c r="Y9" s="25">
        <f>Table13241214[[#This Row],[Total Score]]/$R$4</f>
        <v>0.92</v>
      </c>
    </row>
    <row r="10" spans="1:25" ht="15.6" x14ac:dyDescent="0.3">
      <c r="A10" s="153" t="s">
        <v>271</v>
      </c>
      <c r="B10" s="153" t="s">
        <v>61</v>
      </c>
      <c r="C10" s="154">
        <v>8506</v>
      </c>
      <c r="D10" s="153" t="s">
        <v>128</v>
      </c>
      <c r="E10" s="24" t="s">
        <v>58</v>
      </c>
      <c r="F10" s="37">
        <f t="shared" si="0"/>
        <v>90</v>
      </c>
      <c r="G10" s="125">
        <v>4.6759259259259263E-3</v>
      </c>
      <c r="H10" s="24">
        <v>2</v>
      </c>
      <c r="I10" s="24">
        <v>2</v>
      </c>
      <c r="J10" s="24">
        <v>1</v>
      </c>
      <c r="K10" s="24">
        <v>0</v>
      </c>
      <c r="L10" s="24">
        <v>2</v>
      </c>
      <c r="M10" s="24">
        <v>2</v>
      </c>
      <c r="N10" s="24">
        <v>4</v>
      </c>
      <c r="O10" s="24">
        <v>4</v>
      </c>
      <c r="P10" s="24">
        <v>4</v>
      </c>
      <c r="Q10" s="24">
        <v>4</v>
      </c>
      <c r="R10" s="24">
        <v>4</v>
      </c>
      <c r="S10" s="24">
        <v>2</v>
      </c>
      <c r="T10" s="24">
        <v>4</v>
      </c>
      <c r="U10" s="24">
        <v>2</v>
      </c>
      <c r="V10" s="24">
        <v>4</v>
      </c>
      <c r="W10" s="24">
        <v>2</v>
      </c>
      <c r="X10" s="24">
        <v>47</v>
      </c>
      <c r="Y10" s="25">
        <f>Table13241214[[#This Row],[Total Score]]/$R$4</f>
        <v>0.9</v>
      </c>
    </row>
    <row r="11" spans="1:25" ht="15.6" x14ac:dyDescent="0.3">
      <c r="A11" s="153" t="s">
        <v>67</v>
      </c>
      <c r="B11" s="153" t="s">
        <v>57</v>
      </c>
      <c r="C11" s="154">
        <v>8505</v>
      </c>
      <c r="D11" s="153" t="s">
        <v>86</v>
      </c>
      <c r="E11" s="24" t="s">
        <v>58</v>
      </c>
      <c r="F11" s="37">
        <f t="shared" si="0"/>
        <v>89</v>
      </c>
      <c r="G11" s="125">
        <v>5.0810185185185186E-3</v>
      </c>
      <c r="H11" s="24">
        <v>1</v>
      </c>
      <c r="I11" s="24">
        <v>2</v>
      </c>
      <c r="J11" s="24">
        <v>1</v>
      </c>
      <c r="K11" s="24">
        <v>0</v>
      </c>
      <c r="L11" s="24">
        <v>4</v>
      </c>
      <c r="M11" s="24">
        <v>4</v>
      </c>
      <c r="N11" s="24">
        <v>2</v>
      </c>
      <c r="O11" s="24">
        <v>4</v>
      </c>
      <c r="P11" s="24">
        <v>4</v>
      </c>
      <c r="Q11" s="24">
        <v>4</v>
      </c>
      <c r="R11" s="24">
        <v>3</v>
      </c>
      <c r="S11" s="24">
        <v>2</v>
      </c>
      <c r="T11" s="24">
        <v>4</v>
      </c>
      <c r="U11" s="24">
        <v>2</v>
      </c>
      <c r="V11" s="24">
        <v>4</v>
      </c>
      <c r="W11" s="24">
        <v>2</v>
      </c>
      <c r="X11" s="24">
        <v>46</v>
      </c>
      <c r="Y11" s="25">
        <f>Table13241214[[#This Row],[Total Score]]/$R$4</f>
        <v>0.89</v>
      </c>
    </row>
    <row r="12" spans="1:25" ht="15.6" x14ac:dyDescent="0.3">
      <c r="A12" s="153" t="s">
        <v>272</v>
      </c>
      <c r="B12" s="153" t="s">
        <v>275</v>
      </c>
      <c r="C12" s="154">
        <v>8504</v>
      </c>
      <c r="D12" s="153" t="s">
        <v>137</v>
      </c>
      <c r="E12" s="24" t="s">
        <v>58</v>
      </c>
      <c r="F12" s="37">
        <f t="shared" si="0"/>
        <v>86</v>
      </c>
      <c r="G12" s="125">
        <v>5.3587962962962964E-3</v>
      </c>
      <c r="H12" s="24">
        <v>2</v>
      </c>
      <c r="I12" s="24">
        <v>2</v>
      </c>
      <c r="J12" s="24">
        <v>2</v>
      </c>
      <c r="K12" s="24">
        <v>1</v>
      </c>
      <c r="L12" s="24">
        <v>2</v>
      </c>
      <c r="M12" s="24">
        <v>0</v>
      </c>
      <c r="N12" s="24">
        <v>2</v>
      </c>
      <c r="O12" s="24">
        <v>4</v>
      </c>
      <c r="P12" s="24">
        <v>4</v>
      </c>
      <c r="Q12" s="24">
        <v>4</v>
      </c>
      <c r="R12" s="24">
        <v>2</v>
      </c>
      <c r="S12" s="24">
        <v>2</v>
      </c>
      <c r="T12" s="24">
        <v>4</v>
      </c>
      <c r="U12" s="24">
        <v>2</v>
      </c>
      <c r="V12" s="24">
        <v>4</v>
      </c>
      <c r="W12" s="24">
        <v>2</v>
      </c>
      <c r="X12" s="24">
        <v>47</v>
      </c>
      <c r="Y12" s="25">
        <f>Table13241214[[#This Row],[Total Score]]/$R$4</f>
        <v>0.86</v>
      </c>
    </row>
    <row r="13" spans="1:25" ht="15.6" x14ac:dyDescent="0.3">
      <c r="A13" s="153" t="s">
        <v>273</v>
      </c>
      <c r="B13" s="153" t="s">
        <v>276</v>
      </c>
      <c r="C13" s="154">
        <v>8509</v>
      </c>
      <c r="D13" s="153" t="s">
        <v>142</v>
      </c>
      <c r="E13" s="24" t="s">
        <v>58</v>
      </c>
      <c r="F13" s="37">
        <f t="shared" si="0"/>
        <v>86</v>
      </c>
      <c r="G13" s="125">
        <v>4.7106481481481478E-3</v>
      </c>
      <c r="H13" s="24">
        <v>2</v>
      </c>
      <c r="I13" s="24">
        <v>2</v>
      </c>
      <c r="J13" s="24">
        <v>2</v>
      </c>
      <c r="K13" s="24">
        <v>1</v>
      </c>
      <c r="L13" s="24">
        <v>4</v>
      </c>
      <c r="M13" s="24">
        <v>2</v>
      </c>
      <c r="N13" s="24">
        <v>4</v>
      </c>
      <c r="O13" s="24">
        <v>0</v>
      </c>
      <c r="P13" s="24">
        <v>4</v>
      </c>
      <c r="Q13" s="24">
        <v>1</v>
      </c>
      <c r="R13" s="24">
        <v>2</v>
      </c>
      <c r="S13" s="24">
        <v>2</v>
      </c>
      <c r="T13" s="24">
        <v>4</v>
      </c>
      <c r="U13" s="24">
        <v>2</v>
      </c>
      <c r="V13" s="24">
        <v>4</v>
      </c>
      <c r="W13" s="24">
        <v>2</v>
      </c>
      <c r="X13" s="24">
        <v>48</v>
      </c>
      <c r="Y13" s="25">
        <f>Table13241214[[#This Row],[Total Score]]/$R$4</f>
        <v>0.86</v>
      </c>
    </row>
    <row r="14" spans="1:25" ht="15.6" x14ac:dyDescent="0.3">
      <c r="A14" s="153" t="s">
        <v>274</v>
      </c>
      <c r="B14" s="153" t="s">
        <v>277</v>
      </c>
      <c r="C14" s="154">
        <v>8503</v>
      </c>
      <c r="D14" s="153" t="s">
        <v>135</v>
      </c>
      <c r="E14" s="24" t="s">
        <v>58</v>
      </c>
      <c r="F14" s="37">
        <f t="shared" si="0"/>
        <v>84</v>
      </c>
      <c r="G14" s="125">
        <v>4.155092592592593E-3</v>
      </c>
      <c r="H14" s="24">
        <v>2</v>
      </c>
      <c r="I14" s="24">
        <v>2</v>
      </c>
      <c r="J14" s="24">
        <v>1</v>
      </c>
      <c r="K14" s="24">
        <v>2</v>
      </c>
      <c r="L14" s="24">
        <v>2</v>
      </c>
      <c r="M14" s="24">
        <v>2</v>
      </c>
      <c r="N14" s="24">
        <v>2</v>
      </c>
      <c r="O14" s="24">
        <v>2</v>
      </c>
      <c r="P14" s="24">
        <v>4</v>
      </c>
      <c r="Q14" s="24">
        <v>4</v>
      </c>
      <c r="R14" s="24">
        <v>2</v>
      </c>
      <c r="S14" s="24">
        <v>2</v>
      </c>
      <c r="T14" s="24">
        <v>4</v>
      </c>
      <c r="U14" s="24">
        <v>2</v>
      </c>
      <c r="V14" s="24">
        <v>4</v>
      </c>
      <c r="W14" s="24">
        <v>2</v>
      </c>
      <c r="X14" s="24">
        <v>45</v>
      </c>
      <c r="Y14" s="25">
        <f>Table13241214[[#This Row],[Total Score]]/$R$4</f>
        <v>0.84</v>
      </c>
    </row>
    <row r="15" spans="1:25" ht="14.4" thickBot="1" x14ac:dyDescent="0.3">
      <c r="A15" s="24"/>
      <c r="B15" s="24"/>
      <c r="C15" s="41"/>
      <c r="D15" s="24"/>
      <c r="E15" s="24"/>
      <c r="F15" s="39"/>
      <c r="G15" s="30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5"/>
    </row>
    <row r="16" spans="1:25" x14ac:dyDescent="0.25">
      <c r="A16" s="24"/>
      <c r="B16" s="24"/>
      <c r="C16" s="41"/>
      <c r="D16" s="24"/>
      <c r="E16" s="24"/>
      <c r="F16" s="41"/>
      <c r="G16" s="30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54"/>
    </row>
    <row r="17" spans="1:5" ht="17.25" customHeight="1" x14ac:dyDescent="0.3">
      <c r="B17" s="52"/>
      <c r="C17" s="43"/>
      <c r="E17" s="17"/>
    </row>
    <row r="18" spans="1:5" ht="17.25" customHeight="1" x14ac:dyDescent="0.3">
      <c r="A18" s="6">
        <v>850</v>
      </c>
      <c r="B18" s="51" t="s">
        <v>53</v>
      </c>
      <c r="C18" s="43"/>
      <c r="E18" s="17"/>
    </row>
    <row r="19" spans="1:5" ht="15" x14ac:dyDescent="0.25">
      <c r="A19" s="120">
        <f>COUNTA(A6:A14)</f>
        <v>9</v>
      </c>
      <c r="B19" s="52"/>
      <c r="C19" s="44"/>
      <c r="D19" s="8"/>
    </row>
    <row r="20" spans="1:5" ht="15" x14ac:dyDescent="0.25">
      <c r="A20" s="8"/>
    </row>
    <row r="21" spans="1:5" ht="15" x14ac:dyDescent="0.25">
      <c r="A21" s="8"/>
    </row>
    <row r="22" spans="1:5" ht="15" x14ac:dyDescent="0.25">
      <c r="A22" s="8"/>
    </row>
    <row r="23" spans="1:5" ht="15" x14ac:dyDescent="0.25">
      <c r="A23" s="8"/>
    </row>
    <row r="24" spans="1:5" ht="15" x14ac:dyDescent="0.25">
      <c r="A24" s="8"/>
    </row>
    <row r="25" spans="1:5" ht="15" x14ac:dyDescent="0.25">
      <c r="A25" s="8"/>
    </row>
  </sheetData>
  <mergeCells count="2">
    <mergeCell ref="A1:Y1"/>
    <mergeCell ref="A3:Y3"/>
  </mergeCells>
  <pageMargins left="0.17" right="0.22" top="0.72" bottom="0.75" header="0.3" footer="0.3"/>
  <pageSetup paperSize="5" scale="45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8" tint="0.59999389629810485"/>
  </sheetPr>
  <dimension ref="A1:Y19"/>
  <sheetViews>
    <sheetView zoomScaleNormal="100" workbookViewId="0">
      <selection activeCell="I26" sqref="I26"/>
    </sheetView>
  </sheetViews>
  <sheetFormatPr defaultColWidth="9.109375" defaultRowHeight="13.8" x14ac:dyDescent="0.25"/>
  <cols>
    <col min="1" max="1" width="20.109375" style="6" bestFit="1" customWidth="1"/>
    <col min="2" max="2" width="20" style="6" bestFit="1" customWidth="1"/>
    <col min="3" max="3" width="22.109375" style="6" customWidth="1"/>
    <col min="4" max="4" width="18.6640625" style="6" bestFit="1" customWidth="1"/>
    <col min="5" max="5" width="13.88671875" style="6" bestFit="1" customWidth="1"/>
    <col min="6" max="6" width="21.33203125" style="40" bestFit="1" customWidth="1"/>
    <col min="7" max="7" width="13.6640625" style="6" bestFit="1" customWidth="1"/>
    <col min="8" max="8" width="12.33203125" style="6" bestFit="1" customWidth="1"/>
    <col min="9" max="10" width="12.44140625" style="6" bestFit="1" customWidth="1"/>
    <col min="11" max="12" width="12.33203125" style="6" bestFit="1" customWidth="1"/>
    <col min="13" max="13" width="12.44140625" style="6" bestFit="1" customWidth="1"/>
    <col min="14" max="14" width="15.6640625" style="6" bestFit="1" customWidth="1"/>
    <col min="15" max="15" width="12.33203125" style="6" bestFit="1" customWidth="1"/>
    <col min="16" max="16" width="13" style="6" bestFit="1" customWidth="1"/>
    <col min="17" max="17" width="12.33203125" style="6" bestFit="1" customWidth="1"/>
    <col min="18" max="19" width="12.44140625" style="6" bestFit="1" customWidth="1"/>
    <col min="20" max="20" width="14.33203125" style="6" bestFit="1" customWidth="1"/>
    <col min="21" max="21" width="12.33203125" style="6" bestFit="1" customWidth="1"/>
    <col min="22" max="22" width="11.33203125" style="6" bestFit="1" customWidth="1"/>
    <col min="23" max="23" width="18.44140625" style="6" bestFit="1" customWidth="1"/>
    <col min="24" max="24" width="17.109375" style="6" bestFit="1" customWidth="1"/>
    <col min="25" max="25" width="21.33203125" style="23" bestFit="1" customWidth="1"/>
    <col min="26" max="16384" width="9.109375" style="1"/>
  </cols>
  <sheetData>
    <row r="1" spans="1:25" s="7" customFormat="1" ht="21" x14ac:dyDescent="0.4">
      <c r="A1" s="199" t="s">
        <v>285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</row>
    <row r="3" spans="1:25" s="7" customFormat="1" ht="21" x14ac:dyDescent="0.4">
      <c r="A3" s="199" t="s">
        <v>34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R3" s="199"/>
      <c r="S3" s="199"/>
      <c r="T3" s="199"/>
      <c r="U3" s="199"/>
      <c r="V3" s="199"/>
      <c r="W3" s="199"/>
      <c r="X3" s="199"/>
      <c r="Y3" s="199"/>
    </row>
    <row r="4" spans="1:25" s="3" customFormat="1" ht="20.399999999999999" x14ac:dyDescent="0.35">
      <c r="A4" s="2"/>
      <c r="B4" s="2"/>
      <c r="C4" s="2"/>
      <c r="D4" s="2"/>
      <c r="E4" s="2"/>
      <c r="F4" s="35"/>
      <c r="G4" s="8" t="s">
        <v>33</v>
      </c>
      <c r="H4" s="2"/>
      <c r="I4" s="2"/>
      <c r="J4" s="8"/>
      <c r="K4" s="8"/>
      <c r="L4" s="8"/>
      <c r="M4" s="8"/>
      <c r="N4" s="2"/>
      <c r="O4" s="2"/>
      <c r="P4" s="78" t="s">
        <v>28</v>
      </c>
      <c r="Q4" s="79">
        <v>100</v>
      </c>
      <c r="R4" s="2"/>
      <c r="S4" s="2"/>
      <c r="T4" s="2"/>
      <c r="U4" s="2"/>
      <c r="V4" s="2"/>
      <c r="W4" s="2"/>
      <c r="X4" s="2"/>
      <c r="Y4" s="22"/>
    </row>
    <row r="5" spans="1:25" s="5" customFormat="1" ht="15.6" thickBot="1" x14ac:dyDescent="0.3">
      <c r="A5" s="11" t="s">
        <v>0</v>
      </c>
      <c r="B5" s="11" t="s">
        <v>1</v>
      </c>
      <c r="C5" s="11" t="s">
        <v>50</v>
      </c>
      <c r="D5" s="11" t="s">
        <v>2</v>
      </c>
      <c r="E5" s="11" t="s">
        <v>9</v>
      </c>
      <c r="F5" s="50" t="s">
        <v>3</v>
      </c>
      <c r="G5" s="11" t="s">
        <v>4</v>
      </c>
      <c r="H5" s="11" t="s">
        <v>16</v>
      </c>
      <c r="I5" s="11" t="s">
        <v>17</v>
      </c>
      <c r="J5" s="11" t="s">
        <v>19</v>
      </c>
      <c r="K5" s="11" t="s">
        <v>18</v>
      </c>
      <c r="L5" s="11" t="s">
        <v>20</v>
      </c>
      <c r="M5" s="12" t="s">
        <v>21</v>
      </c>
      <c r="N5" s="13" t="s">
        <v>22</v>
      </c>
      <c r="O5" s="13" t="s">
        <v>35</v>
      </c>
      <c r="P5" s="13" t="s">
        <v>36</v>
      </c>
      <c r="Q5" s="13" t="s">
        <v>25</v>
      </c>
      <c r="R5" s="13" t="s">
        <v>37</v>
      </c>
      <c r="S5" s="13" t="s">
        <v>38</v>
      </c>
      <c r="T5" s="13" t="s">
        <v>39</v>
      </c>
      <c r="U5" s="13" t="s">
        <v>40</v>
      </c>
      <c r="V5" s="13" t="s">
        <v>24</v>
      </c>
      <c r="W5" s="13" t="s">
        <v>41</v>
      </c>
      <c r="X5" s="13" t="s">
        <v>45</v>
      </c>
      <c r="Y5" s="21" t="s">
        <v>27</v>
      </c>
    </row>
    <row r="6" spans="1:25" ht="15.6" x14ac:dyDescent="0.3">
      <c r="A6" s="153" t="s">
        <v>247</v>
      </c>
      <c r="B6" s="153" t="s">
        <v>249</v>
      </c>
      <c r="C6" s="154">
        <v>9005</v>
      </c>
      <c r="D6" s="153" t="s">
        <v>135</v>
      </c>
      <c r="E6" s="6" t="s">
        <v>58</v>
      </c>
      <c r="F6" s="46">
        <f t="shared" ref="F6:F11" si="0">SUM(H6:X6)</f>
        <v>73</v>
      </c>
      <c r="G6" s="31">
        <v>5.2546296296296299E-3</v>
      </c>
      <c r="H6" s="6">
        <v>2</v>
      </c>
      <c r="I6" s="6">
        <v>2</v>
      </c>
      <c r="J6" s="6">
        <v>1</v>
      </c>
      <c r="K6" s="6">
        <v>1</v>
      </c>
      <c r="L6" s="6">
        <v>2</v>
      </c>
      <c r="M6" s="6">
        <v>2</v>
      </c>
      <c r="N6" s="6">
        <v>0</v>
      </c>
      <c r="O6" s="6">
        <v>2</v>
      </c>
      <c r="P6" s="6">
        <v>0</v>
      </c>
      <c r="Q6" s="6">
        <v>3</v>
      </c>
      <c r="R6" s="6">
        <v>4</v>
      </c>
      <c r="S6" s="6">
        <v>2</v>
      </c>
      <c r="T6" s="6">
        <v>4</v>
      </c>
      <c r="U6" s="6">
        <v>2</v>
      </c>
      <c r="V6" s="6">
        <v>4</v>
      </c>
      <c r="W6" s="6">
        <v>2</v>
      </c>
      <c r="X6" s="6">
        <v>40</v>
      </c>
      <c r="Y6" s="26">
        <f>Table1324515[[#This Row],[Total Score]]/$Q$4</f>
        <v>0.73</v>
      </c>
    </row>
    <row r="7" spans="1:25" ht="15.6" x14ac:dyDescent="0.3">
      <c r="A7" s="153" t="s">
        <v>248</v>
      </c>
      <c r="B7" s="153" t="s">
        <v>249</v>
      </c>
      <c r="C7" s="154">
        <v>9003</v>
      </c>
      <c r="D7" s="153" t="s">
        <v>120</v>
      </c>
      <c r="E7" s="6" t="s">
        <v>58</v>
      </c>
      <c r="F7" s="47">
        <f t="shared" si="0"/>
        <v>78</v>
      </c>
      <c r="G7" s="171">
        <v>4.2129629629629626E-3</v>
      </c>
      <c r="H7" s="163">
        <v>2</v>
      </c>
      <c r="I7" s="163">
        <v>2</v>
      </c>
      <c r="J7" s="163">
        <v>1</v>
      </c>
      <c r="K7" s="163">
        <v>2</v>
      </c>
      <c r="L7" s="163">
        <v>4</v>
      </c>
      <c r="M7" s="163">
        <v>2</v>
      </c>
      <c r="N7" s="163">
        <v>2</v>
      </c>
      <c r="O7" s="163">
        <v>2</v>
      </c>
      <c r="P7" s="163">
        <v>2</v>
      </c>
      <c r="Q7" s="163">
        <v>3</v>
      </c>
      <c r="R7" s="163">
        <v>3</v>
      </c>
      <c r="S7" s="163">
        <v>2</v>
      </c>
      <c r="T7" s="163">
        <v>4</v>
      </c>
      <c r="U7" s="163">
        <v>2</v>
      </c>
      <c r="V7" s="163">
        <v>4</v>
      </c>
      <c r="W7" s="163">
        <v>2</v>
      </c>
      <c r="X7" s="163">
        <v>39</v>
      </c>
      <c r="Y7" s="172">
        <f>Table1324515[[#This Row],[Total Score]]/$Q$4</f>
        <v>0.78</v>
      </c>
    </row>
    <row r="8" spans="1:25" ht="16.2" thickBot="1" x14ac:dyDescent="0.35">
      <c r="A8" s="153" t="s">
        <v>67</v>
      </c>
      <c r="B8" s="153" t="s">
        <v>95</v>
      </c>
      <c r="C8" s="154">
        <v>9002</v>
      </c>
      <c r="D8" s="153" t="s">
        <v>126</v>
      </c>
      <c r="E8" s="6" t="s">
        <v>58</v>
      </c>
      <c r="F8" s="48">
        <f t="shared" si="0"/>
        <v>82</v>
      </c>
      <c r="G8" s="31">
        <v>5.9953703703703697E-3</v>
      </c>
      <c r="H8" s="6">
        <v>2</v>
      </c>
      <c r="I8" s="6">
        <v>1</v>
      </c>
      <c r="J8" s="6">
        <v>2</v>
      </c>
      <c r="K8" s="6">
        <v>1</v>
      </c>
      <c r="L8" s="6">
        <v>2</v>
      </c>
      <c r="M8" s="6">
        <v>2</v>
      </c>
      <c r="N8" s="6">
        <v>2</v>
      </c>
      <c r="O8" s="6">
        <v>2</v>
      </c>
      <c r="P8" s="6">
        <v>2</v>
      </c>
      <c r="Q8" s="6">
        <v>4</v>
      </c>
      <c r="R8" s="6">
        <v>3</v>
      </c>
      <c r="S8" s="6">
        <v>2</v>
      </c>
      <c r="T8" s="6">
        <v>4</v>
      </c>
      <c r="U8" s="6">
        <v>2</v>
      </c>
      <c r="V8" s="6">
        <v>4</v>
      </c>
      <c r="W8" s="6">
        <v>2</v>
      </c>
      <c r="X8" s="6">
        <v>45</v>
      </c>
      <c r="Y8" s="159">
        <f>Table1324515[[#This Row],[Total Score]]/$Q$4</f>
        <v>0.82</v>
      </c>
    </row>
    <row r="9" spans="1:25" ht="16.2" thickBot="1" x14ac:dyDescent="0.35">
      <c r="A9" s="153" t="s">
        <v>176</v>
      </c>
      <c r="B9" s="153" t="s">
        <v>93</v>
      </c>
      <c r="C9" s="154">
        <v>9006</v>
      </c>
      <c r="D9" s="153" t="s">
        <v>86</v>
      </c>
      <c r="E9" s="6" t="s">
        <v>58</v>
      </c>
      <c r="F9" s="48">
        <f t="shared" si="0"/>
        <v>84</v>
      </c>
      <c r="G9" s="31">
        <v>6.5162037037037037E-3</v>
      </c>
      <c r="H9" s="6">
        <v>2</v>
      </c>
      <c r="I9" s="6">
        <v>2</v>
      </c>
      <c r="J9" s="6">
        <v>2</v>
      </c>
      <c r="K9" s="6">
        <v>1</v>
      </c>
      <c r="L9" s="6">
        <v>2</v>
      </c>
      <c r="M9" s="6">
        <v>2</v>
      </c>
      <c r="N9" s="6">
        <v>2</v>
      </c>
      <c r="O9" s="6">
        <v>2</v>
      </c>
      <c r="P9" s="6">
        <v>2</v>
      </c>
      <c r="Q9" s="6">
        <v>1</v>
      </c>
      <c r="R9" s="6">
        <v>4</v>
      </c>
      <c r="S9" s="6">
        <v>2</v>
      </c>
      <c r="T9" s="6">
        <v>4</v>
      </c>
      <c r="U9" s="6">
        <v>2</v>
      </c>
      <c r="V9" s="6">
        <v>4</v>
      </c>
      <c r="W9" s="6">
        <v>2</v>
      </c>
      <c r="X9" s="6">
        <v>48</v>
      </c>
      <c r="Y9" s="26">
        <f>Table1324515[[#This Row],[Total Score]]/$Q$4</f>
        <v>0.84</v>
      </c>
    </row>
    <row r="10" spans="1:25" ht="17.25" customHeight="1" thickBot="1" x14ac:dyDescent="0.35">
      <c r="A10" s="153" t="s">
        <v>278</v>
      </c>
      <c r="B10" s="153" t="s">
        <v>279</v>
      </c>
      <c r="C10" s="154">
        <v>9001</v>
      </c>
      <c r="D10" s="153" t="s">
        <v>129</v>
      </c>
      <c r="E10" s="6" t="s">
        <v>58</v>
      </c>
      <c r="F10" s="48">
        <f t="shared" si="0"/>
        <v>91</v>
      </c>
      <c r="G10" s="31">
        <v>5.6018518518518518E-3</v>
      </c>
      <c r="H10" s="6">
        <v>2</v>
      </c>
      <c r="I10" s="6">
        <v>2</v>
      </c>
      <c r="J10" s="6">
        <v>1</v>
      </c>
      <c r="K10" s="6">
        <v>1</v>
      </c>
      <c r="L10" s="6">
        <v>2</v>
      </c>
      <c r="M10" s="6">
        <v>4</v>
      </c>
      <c r="N10" s="6">
        <v>4</v>
      </c>
      <c r="O10" s="6">
        <v>2</v>
      </c>
      <c r="P10" s="6">
        <v>4</v>
      </c>
      <c r="Q10" s="6">
        <v>3</v>
      </c>
      <c r="R10" s="6">
        <v>3</v>
      </c>
      <c r="S10" s="6">
        <v>2</v>
      </c>
      <c r="T10" s="6">
        <v>4</v>
      </c>
      <c r="U10" s="6">
        <v>2</v>
      </c>
      <c r="V10" s="6">
        <v>4</v>
      </c>
      <c r="W10" s="6">
        <v>2</v>
      </c>
      <c r="X10" s="6">
        <v>49</v>
      </c>
      <c r="Y10" s="26">
        <f>Table1324515[[#This Row],[Total Score]]/$Q$4</f>
        <v>0.91</v>
      </c>
    </row>
    <row r="11" spans="1:25" ht="16.2" thickBot="1" x14ac:dyDescent="0.35">
      <c r="A11" s="153" t="s">
        <v>94</v>
      </c>
      <c r="B11" s="153" t="s">
        <v>57</v>
      </c>
      <c r="C11" s="154">
        <v>9007</v>
      </c>
      <c r="D11" s="153" t="s">
        <v>128</v>
      </c>
      <c r="E11" s="6" t="s">
        <v>58</v>
      </c>
      <c r="F11" s="48">
        <f t="shared" si="0"/>
        <v>94</v>
      </c>
      <c r="G11" s="31">
        <v>5.9375000000000009E-3</v>
      </c>
      <c r="H11" s="6">
        <v>2</v>
      </c>
      <c r="I11" s="6">
        <v>2</v>
      </c>
      <c r="J11" s="6">
        <v>2</v>
      </c>
      <c r="K11" s="6">
        <v>1</v>
      </c>
      <c r="L11" s="6">
        <v>4</v>
      </c>
      <c r="M11" s="6">
        <v>4</v>
      </c>
      <c r="N11" s="6">
        <v>4</v>
      </c>
      <c r="O11" s="6">
        <v>2</v>
      </c>
      <c r="P11" s="6">
        <v>4</v>
      </c>
      <c r="Q11" s="6">
        <v>3</v>
      </c>
      <c r="R11" s="6">
        <v>4</v>
      </c>
      <c r="S11" s="6">
        <v>2</v>
      </c>
      <c r="T11" s="6">
        <v>4</v>
      </c>
      <c r="U11" s="6">
        <v>2</v>
      </c>
      <c r="V11" s="6">
        <v>4</v>
      </c>
      <c r="W11" s="6">
        <v>2</v>
      </c>
      <c r="X11" s="6">
        <v>48</v>
      </c>
      <c r="Y11" s="26">
        <f>Table1324515[[#This Row],[Total Score]]/$Q$4</f>
        <v>0.94</v>
      </c>
    </row>
    <row r="12" spans="1:25" ht="16.2" thickBot="1" x14ac:dyDescent="0.35">
      <c r="A12" s="153" t="s">
        <v>186</v>
      </c>
      <c r="B12" s="153" t="s">
        <v>190</v>
      </c>
      <c r="C12" s="154">
        <v>9004</v>
      </c>
      <c r="D12" s="153" t="s">
        <v>128</v>
      </c>
      <c r="E12" s="6" t="s">
        <v>58</v>
      </c>
      <c r="F12" s="48" t="s">
        <v>230</v>
      </c>
      <c r="G12" s="40" t="s">
        <v>230</v>
      </c>
      <c r="H12" s="40" t="s">
        <v>230</v>
      </c>
      <c r="I12" s="40" t="s">
        <v>230</v>
      </c>
      <c r="J12" s="40" t="s">
        <v>230</v>
      </c>
      <c r="K12" s="40" t="s">
        <v>230</v>
      </c>
      <c r="L12" s="40" t="s">
        <v>230</v>
      </c>
      <c r="M12" s="40" t="s">
        <v>230</v>
      </c>
      <c r="N12" s="40" t="s">
        <v>230</v>
      </c>
      <c r="O12" s="40" t="s">
        <v>230</v>
      </c>
      <c r="P12" s="40" t="s">
        <v>230</v>
      </c>
      <c r="Q12" s="40" t="s">
        <v>230</v>
      </c>
      <c r="R12" s="40" t="s">
        <v>230</v>
      </c>
      <c r="S12" s="40" t="s">
        <v>230</v>
      </c>
      <c r="T12" s="40" t="s">
        <v>230</v>
      </c>
      <c r="U12" s="40" t="s">
        <v>230</v>
      </c>
      <c r="V12" s="40" t="s">
        <v>230</v>
      </c>
      <c r="W12" s="40" t="s">
        <v>230</v>
      </c>
      <c r="X12" s="40" t="s">
        <v>230</v>
      </c>
      <c r="Y12" s="40" t="s">
        <v>230</v>
      </c>
    </row>
    <row r="13" spans="1:25" ht="15" x14ac:dyDescent="0.25">
      <c r="A13" s="24">
        <v>900</v>
      </c>
      <c r="B13" s="8"/>
      <c r="C13" s="8"/>
      <c r="D13" s="8"/>
    </row>
    <row r="14" spans="1:25" ht="14.4" x14ac:dyDescent="0.3">
      <c r="A14" s="155">
        <f>COUNTA(A6:A12)</f>
        <v>7</v>
      </c>
    </row>
    <row r="15" spans="1:25" ht="15" x14ac:dyDescent="0.25">
      <c r="A15" s="8"/>
    </row>
    <row r="16" spans="1:25" ht="15" x14ac:dyDescent="0.25">
      <c r="A16" s="8"/>
    </row>
    <row r="17" spans="1:1" ht="15" x14ac:dyDescent="0.25">
      <c r="A17" s="8"/>
    </row>
    <row r="18" spans="1:1" ht="15" x14ac:dyDescent="0.25">
      <c r="A18" s="8"/>
    </row>
    <row r="19" spans="1:1" ht="15" x14ac:dyDescent="0.25">
      <c r="A19" s="8"/>
    </row>
  </sheetData>
  <mergeCells count="2">
    <mergeCell ref="A1:Y1"/>
    <mergeCell ref="A3:Y3"/>
  </mergeCells>
  <pageMargins left="0.33" right="0.28999999999999998" top="0.75" bottom="0.75" header="0.3" footer="0.3"/>
  <pageSetup paperSize="5" scale="45" orientation="landscape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26"/>
  <sheetViews>
    <sheetView zoomScale="106" zoomScaleNormal="106" workbookViewId="0">
      <selection activeCell="Q9" sqref="Q9"/>
    </sheetView>
  </sheetViews>
  <sheetFormatPr defaultRowHeight="14.4" x14ac:dyDescent="0.3"/>
  <cols>
    <col min="1" max="1" width="9.109375" style="135"/>
    <col min="3" max="3" width="15.109375" customWidth="1"/>
    <col min="4" max="4" width="23.109375" customWidth="1"/>
    <col min="6" max="6" width="32.44140625" customWidth="1"/>
    <col min="7" max="7" width="7.33203125" customWidth="1"/>
    <col min="9" max="9" width="12" customWidth="1"/>
    <col min="10" max="12" width="10.6640625" customWidth="1"/>
    <col min="13" max="13" width="30.88671875" customWidth="1"/>
  </cols>
  <sheetData>
    <row r="1" spans="1:19" ht="20.100000000000001" customHeight="1" x14ac:dyDescent="0.4">
      <c r="A1" s="200" t="s">
        <v>281</v>
      </c>
      <c r="B1" s="200"/>
      <c r="C1" s="200"/>
      <c r="D1" s="200"/>
      <c r="E1" s="200"/>
      <c r="F1" s="201"/>
      <c r="G1" s="116"/>
      <c r="H1" s="202" t="s">
        <v>281</v>
      </c>
      <c r="I1" s="203"/>
      <c r="J1" s="203"/>
      <c r="K1" s="203"/>
      <c r="L1" s="203"/>
      <c r="M1" s="204"/>
      <c r="N1" s="116"/>
      <c r="O1" s="116"/>
      <c r="P1" s="116"/>
      <c r="Q1" s="116"/>
      <c r="R1" s="116"/>
      <c r="S1" s="116"/>
    </row>
    <row r="2" spans="1:19" ht="20.100000000000001" customHeight="1" thickBot="1" x14ac:dyDescent="0.45">
      <c r="A2" s="200" t="s">
        <v>83</v>
      </c>
      <c r="B2" s="200"/>
      <c r="C2" s="200"/>
      <c r="D2" s="200"/>
      <c r="E2" s="200"/>
      <c r="F2" s="201"/>
      <c r="G2" s="116"/>
      <c r="H2" s="205" t="s">
        <v>117</v>
      </c>
      <c r="I2" s="200"/>
      <c r="J2" s="200"/>
      <c r="K2" s="200"/>
      <c r="L2" s="200"/>
      <c r="M2" s="201"/>
      <c r="N2" s="116"/>
      <c r="O2" s="116"/>
      <c r="P2" s="116"/>
      <c r="Q2" s="116"/>
      <c r="R2" s="116"/>
      <c r="S2" s="116"/>
    </row>
    <row r="3" spans="1:19" ht="20.100000000000001" customHeight="1" thickBot="1" x14ac:dyDescent="0.45">
      <c r="A3" s="209" t="s">
        <v>69</v>
      </c>
      <c r="B3" s="209"/>
      <c r="C3" s="209"/>
      <c r="D3" s="209"/>
      <c r="E3" s="209"/>
      <c r="F3" s="210"/>
      <c r="G3" s="113"/>
      <c r="H3" s="206" t="s">
        <v>52</v>
      </c>
      <c r="I3" s="207"/>
      <c r="J3" s="207"/>
      <c r="K3" s="207"/>
      <c r="L3" s="207"/>
      <c r="M3" s="208"/>
      <c r="N3" s="113"/>
      <c r="O3" s="113"/>
      <c r="P3" s="113"/>
      <c r="Q3" s="113"/>
      <c r="R3" s="113"/>
    </row>
    <row r="4" spans="1:19" ht="15.6" x14ac:dyDescent="0.3">
      <c r="A4" s="135">
        <v>1</v>
      </c>
      <c r="B4" s="173" t="s">
        <v>152</v>
      </c>
      <c r="C4" s="173" t="s">
        <v>166</v>
      </c>
      <c r="D4" s="174">
        <v>1006</v>
      </c>
      <c r="E4" s="175" t="s">
        <v>59</v>
      </c>
      <c r="F4" s="141"/>
      <c r="H4" s="146">
        <v>1</v>
      </c>
      <c r="I4" s="183" t="s">
        <v>89</v>
      </c>
      <c r="J4" s="183" t="s">
        <v>241</v>
      </c>
      <c r="K4" s="184">
        <v>8004</v>
      </c>
      <c r="L4" s="183" t="s">
        <v>238</v>
      </c>
      <c r="M4" s="142"/>
    </row>
    <row r="5" spans="1:19" ht="15.6" x14ac:dyDescent="0.3">
      <c r="A5" s="135">
        <v>2</v>
      </c>
      <c r="B5" s="153" t="s">
        <v>147</v>
      </c>
      <c r="C5" s="153" t="s">
        <v>161</v>
      </c>
      <c r="D5" s="154">
        <v>1002</v>
      </c>
      <c r="E5" s="153" t="s">
        <v>59</v>
      </c>
      <c r="F5" s="117"/>
      <c r="H5" s="146">
        <v>2</v>
      </c>
      <c r="I5" s="185" t="s">
        <v>240</v>
      </c>
      <c r="J5" s="185" t="s">
        <v>242</v>
      </c>
      <c r="K5" s="186">
        <v>8001</v>
      </c>
      <c r="L5" s="185" t="s">
        <v>239</v>
      </c>
      <c r="M5" s="143"/>
    </row>
    <row r="6" spans="1:19" ht="16.2" thickBot="1" x14ac:dyDescent="0.35">
      <c r="A6" s="135">
        <v>3</v>
      </c>
      <c r="B6" s="173" t="s">
        <v>146</v>
      </c>
      <c r="C6" s="173" t="s">
        <v>158</v>
      </c>
      <c r="D6" s="174">
        <v>1011</v>
      </c>
      <c r="E6" s="173" t="s">
        <v>88</v>
      </c>
      <c r="F6" s="141"/>
      <c r="H6" s="146">
        <v>3</v>
      </c>
      <c r="I6" s="183" t="s">
        <v>96</v>
      </c>
      <c r="J6" s="183" t="s">
        <v>97</v>
      </c>
      <c r="K6" s="184">
        <v>8002</v>
      </c>
      <c r="L6" s="183" t="s">
        <v>137</v>
      </c>
      <c r="M6" s="142"/>
    </row>
    <row r="7" spans="1:19" ht="20.100000000000001" customHeight="1" thickBot="1" x14ac:dyDescent="0.45">
      <c r="A7" s="233" t="s">
        <v>78</v>
      </c>
      <c r="B7" s="233"/>
      <c r="C7" s="233"/>
      <c r="D7" s="233"/>
      <c r="E7" s="233"/>
      <c r="F7" s="234"/>
      <c r="G7" s="114"/>
      <c r="H7" s="213" t="s">
        <v>54</v>
      </c>
      <c r="I7" s="214"/>
      <c r="J7" s="214"/>
      <c r="K7" s="214"/>
      <c r="L7" s="214"/>
      <c r="M7" s="215"/>
      <c r="N7" s="114"/>
      <c r="O7" s="114"/>
      <c r="P7" s="114"/>
      <c r="Q7" s="114"/>
      <c r="R7" s="114"/>
    </row>
    <row r="8" spans="1:19" ht="15.6" x14ac:dyDescent="0.3">
      <c r="A8" s="135">
        <v>1</v>
      </c>
      <c r="B8" s="173" t="s">
        <v>148</v>
      </c>
      <c r="C8" s="173" t="s">
        <v>63</v>
      </c>
      <c r="D8" s="174">
        <v>2012</v>
      </c>
      <c r="E8" s="173" t="s">
        <v>59</v>
      </c>
      <c r="F8" s="140"/>
      <c r="H8" s="146">
        <v>1</v>
      </c>
      <c r="I8" s="179" t="s">
        <v>68</v>
      </c>
      <c r="J8" s="179" t="s">
        <v>63</v>
      </c>
      <c r="K8" s="180">
        <v>7002</v>
      </c>
      <c r="L8" s="179" t="s">
        <v>62</v>
      </c>
      <c r="M8" s="144"/>
    </row>
    <row r="9" spans="1:19" ht="15.6" x14ac:dyDescent="0.3">
      <c r="A9" s="135">
        <v>2</v>
      </c>
      <c r="B9" s="153" t="s">
        <v>153</v>
      </c>
      <c r="C9" s="153" t="s">
        <v>167</v>
      </c>
      <c r="D9" s="154">
        <v>2011</v>
      </c>
      <c r="E9" s="153" t="s">
        <v>59</v>
      </c>
      <c r="F9" s="119"/>
      <c r="H9" s="146">
        <v>2</v>
      </c>
      <c r="I9" s="181" t="s">
        <v>243</v>
      </c>
      <c r="J9" s="181" t="s">
        <v>245</v>
      </c>
      <c r="K9" s="182">
        <v>7007</v>
      </c>
      <c r="L9" s="181" t="s">
        <v>231</v>
      </c>
      <c r="M9" s="145"/>
    </row>
    <row r="10" spans="1:19" ht="16.2" thickBot="1" x14ac:dyDescent="0.35">
      <c r="A10" s="135">
        <v>3</v>
      </c>
      <c r="B10" s="173" t="s">
        <v>171</v>
      </c>
      <c r="C10" s="173" t="s">
        <v>180</v>
      </c>
      <c r="D10" s="174">
        <v>2002</v>
      </c>
      <c r="E10" s="173" t="s">
        <v>125</v>
      </c>
      <c r="F10" s="151"/>
      <c r="H10" s="146">
        <v>3</v>
      </c>
      <c r="I10" s="179" t="s">
        <v>244</v>
      </c>
      <c r="J10" s="179" t="s">
        <v>246</v>
      </c>
      <c r="K10" s="180">
        <v>7001</v>
      </c>
      <c r="L10" s="179" t="s">
        <v>128</v>
      </c>
      <c r="M10" s="144"/>
    </row>
    <row r="11" spans="1:19" ht="20.100000000000001" customHeight="1" thickBot="1" x14ac:dyDescent="0.45">
      <c r="A11" s="231" t="s">
        <v>79</v>
      </c>
      <c r="B11" s="231"/>
      <c r="C11" s="231"/>
      <c r="D11" s="231"/>
      <c r="E11" s="231"/>
      <c r="F11" s="232"/>
      <c r="G11" s="114"/>
      <c r="H11" s="216" t="s">
        <v>118</v>
      </c>
      <c r="I11" s="217"/>
      <c r="J11" s="217"/>
      <c r="K11" s="217"/>
      <c r="L11" s="217"/>
      <c r="M11" s="218"/>
      <c r="N11" s="114"/>
      <c r="O11" s="114"/>
      <c r="P11" s="114"/>
      <c r="Q11" s="114"/>
      <c r="R11" s="114"/>
    </row>
    <row r="12" spans="1:19" ht="15.6" x14ac:dyDescent="0.3">
      <c r="A12" s="135">
        <v>1</v>
      </c>
      <c r="B12" s="173" t="s">
        <v>237</v>
      </c>
      <c r="C12" s="173" t="s">
        <v>192</v>
      </c>
      <c r="D12" s="174">
        <v>3002</v>
      </c>
      <c r="E12" s="173" t="s">
        <v>62</v>
      </c>
      <c r="F12" s="118"/>
      <c r="H12" s="146">
        <v>1</v>
      </c>
      <c r="I12" s="187" t="s">
        <v>247</v>
      </c>
      <c r="J12" s="187" t="s">
        <v>249</v>
      </c>
      <c r="K12" s="188">
        <v>9005</v>
      </c>
      <c r="L12" s="187" t="s">
        <v>122</v>
      </c>
      <c r="M12" s="144"/>
    </row>
    <row r="13" spans="1:19" ht="15.6" x14ac:dyDescent="0.3">
      <c r="A13" s="135">
        <v>2</v>
      </c>
      <c r="B13" s="153" t="s">
        <v>187</v>
      </c>
      <c r="C13" s="153" t="s">
        <v>191</v>
      </c>
      <c r="D13" s="154">
        <v>3003</v>
      </c>
      <c r="E13" s="153" t="s">
        <v>62</v>
      </c>
      <c r="F13" s="119"/>
      <c r="H13" s="146">
        <v>2</v>
      </c>
      <c r="I13" s="153" t="s">
        <v>248</v>
      </c>
      <c r="J13" s="153" t="s">
        <v>249</v>
      </c>
      <c r="K13" s="154">
        <v>9003</v>
      </c>
      <c r="L13" s="153" t="s">
        <v>231</v>
      </c>
      <c r="M13" s="145"/>
    </row>
    <row r="14" spans="1:19" ht="16.2" thickBot="1" x14ac:dyDescent="0.35">
      <c r="A14" s="148">
        <v>3</v>
      </c>
      <c r="B14" s="173" t="s">
        <v>186</v>
      </c>
      <c r="C14" s="173" t="s">
        <v>190</v>
      </c>
      <c r="D14" s="174">
        <v>3001</v>
      </c>
      <c r="E14" s="173" t="s">
        <v>128</v>
      </c>
      <c r="F14" s="140"/>
      <c r="H14" s="146">
        <v>3</v>
      </c>
      <c r="I14" s="187" t="s">
        <v>67</v>
      </c>
      <c r="J14" s="187" t="s">
        <v>95</v>
      </c>
      <c r="K14" s="188">
        <v>9002</v>
      </c>
      <c r="L14" s="187" t="s">
        <v>62</v>
      </c>
      <c r="M14" s="144"/>
    </row>
    <row r="15" spans="1:19" ht="20.100000000000001" customHeight="1" thickBot="1" x14ac:dyDescent="0.45">
      <c r="A15" s="229" t="s">
        <v>80</v>
      </c>
      <c r="B15" s="229"/>
      <c r="C15" s="229"/>
      <c r="D15" s="229"/>
      <c r="E15" s="229"/>
      <c r="F15" s="230"/>
      <c r="G15" s="115"/>
      <c r="H15" s="219" t="s">
        <v>119</v>
      </c>
      <c r="I15" s="220"/>
      <c r="J15" s="220"/>
      <c r="K15" s="220"/>
      <c r="L15" s="220"/>
      <c r="M15" s="221"/>
      <c r="N15" s="115"/>
      <c r="O15" s="115"/>
      <c r="P15" s="115"/>
      <c r="Q15" s="115"/>
      <c r="R15" s="115"/>
    </row>
    <row r="16" spans="1:19" ht="15.6" x14ac:dyDescent="0.3">
      <c r="A16" s="135">
        <v>1</v>
      </c>
      <c r="B16" s="173" t="s">
        <v>104</v>
      </c>
      <c r="C16" s="173" t="s">
        <v>198</v>
      </c>
      <c r="D16" s="174">
        <v>4004</v>
      </c>
      <c r="E16" s="173" t="s">
        <v>128</v>
      </c>
      <c r="F16" s="151"/>
      <c r="H16" s="146">
        <v>1</v>
      </c>
      <c r="I16" s="181" t="s">
        <v>250</v>
      </c>
      <c r="J16" s="181" t="s">
        <v>251</v>
      </c>
      <c r="K16" s="182">
        <v>8501</v>
      </c>
      <c r="L16" s="181" t="s">
        <v>129</v>
      </c>
      <c r="M16" s="144"/>
    </row>
    <row r="17" spans="1:18" ht="15.6" x14ac:dyDescent="0.3">
      <c r="A17" s="135">
        <v>2</v>
      </c>
      <c r="B17" s="153" t="s">
        <v>68</v>
      </c>
      <c r="C17" s="153" t="s">
        <v>197</v>
      </c>
      <c r="D17" s="154">
        <v>4007</v>
      </c>
      <c r="E17" s="153" t="s">
        <v>125</v>
      </c>
      <c r="F17" s="119"/>
      <c r="H17" s="146">
        <v>2</v>
      </c>
      <c r="I17" s="179" t="s">
        <v>103</v>
      </c>
      <c r="J17" s="179" t="s">
        <v>57</v>
      </c>
      <c r="K17" s="180">
        <v>8508</v>
      </c>
      <c r="L17" s="179" t="s">
        <v>85</v>
      </c>
      <c r="M17" s="145"/>
    </row>
    <row r="18" spans="1:18" ht="16.2" thickBot="1" x14ac:dyDescent="0.35">
      <c r="A18" s="135">
        <v>3</v>
      </c>
      <c r="B18" s="173" t="s">
        <v>193</v>
      </c>
      <c r="C18" s="173" t="s">
        <v>195</v>
      </c>
      <c r="D18" s="174">
        <v>4003</v>
      </c>
      <c r="E18" s="173" t="s">
        <v>129</v>
      </c>
      <c r="F18" s="152"/>
      <c r="H18" s="146">
        <v>3</v>
      </c>
      <c r="I18" s="181" t="s">
        <v>91</v>
      </c>
      <c r="J18" s="181" t="s">
        <v>92</v>
      </c>
      <c r="K18" s="182">
        <v>8507</v>
      </c>
      <c r="L18" s="181" t="s">
        <v>62</v>
      </c>
      <c r="M18" s="144"/>
    </row>
    <row r="19" spans="1:18" ht="20.100000000000001" customHeight="1" thickBot="1" x14ac:dyDescent="0.45">
      <c r="A19" s="227" t="s">
        <v>81</v>
      </c>
      <c r="B19" s="227"/>
      <c r="C19" s="227"/>
      <c r="D19" s="227"/>
      <c r="E19" s="227"/>
      <c r="F19" s="228"/>
      <c r="G19" s="114"/>
      <c r="H19" s="222" t="s">
        <v>110</v>
      </c>
      <c r="I19" s="223"/>
      <c r="J19" s="223"/>
      <c r="K19" s="223"/>
      <c r="L19" s="223"/>
      <c r="M19" s="224"/>
      <c r="N19" s="114"/>
      <c r="O19" s="114"/>
      <c r="P19" s="114"/>
      <c r="Q19" s="114"/>
      <c r="R19" s="114"/>
    </row>
    <row r="20" spans="1:18" ht="16.2" thickBot="1" x14ac:dyDescent="0.35">
      <c r="A20" s="135">
        <v>1</v>
      </c>
      <c r="B20" s="173" t="s">
        <v>204</v>
      </c>
      <c r="C20" s="173" t="s">
        <v>213</v>
      </c>
      <c r="D20" s="174">
        <v>5011</v>
      </c>
      <c r="E20" s="173" t="s">
        <v>123</v>
      </c>
      <c r="F20" s="151"/>
      <c r="H20" s="147">
        <v>1</v>
      </c>
      <c r="I20" s="176" t="s">
        <v>252</v>
      </c>
      <c r="J20" s="176" t="s">
        <v>255</v>
      </c>
      <c r="K20" s="176"/>
      <c r="L20" s="235" t="s">
        <v>123</v>
      </c>
      <c r="M20" s="236"/>
    </row>
    <row r="21" spans="1:18" ht="15.6" x14ac:dyDescent="0.3">
      <c r="A21" s="135">
        <v>2</v>
      </c>
      <c r="B21" s="153" t="s">
        <v>208</v>
      </c>
      <c r="C21" s="153" t="s">
        <v>57</v>
      </c>
      <c r="D21" s="154">
        <v>5005</v>
      </c>
      <c r="E21" s="153" t="s">
        <v>126</v>
      </c>
      <c r="F21" s="119"/>
      <c r="H21" s="146">
        <v>2</v>
      </c>
      <c r="I21" s="153" t="s">
        <v>253</v>
      </c>
      <c r="J21" s="153" t="s">
        <v>256</v>
      </c>
      <c r="K21" s="153"/>
      <c r="L21" s="237" t="s">
        <v>129</v>
      </c>
      <c r="M21" s="238"/>
    </row>
    <row r="22" spans="1:18" ht="16.2" thickBot="1" x14ac:dyDescent="0.35">
      <c r="A22" s="135">
        <v>3</v>
      </c>
      <c r="B22" s="173" t="s">
        <v>203</v>
      </c>
      <c r="C22" s="173" t="s">
        <v>212</v>
      </c>
      <c r="D22" s="174">
        <v>5001</v>
      </c>
      <c r="E22" s="173" t="s">
        <v>123</v>
      </c>
      <c r="F22" s="151"/>
      <c r="H22" s="146">
        <v>3</v>
      </c>
      <c r="I22" s="176" t="s">
        <v>254</v>
      </c>
      <c r="J22" s="176" t="s">
        <v>257</v>
      </c>
      <c r="K22" s="176"/>
      <c r="L22" s="239" t="s">
        <v>231</v>
      </c>
      <c r="M22" s="238"/>
    </row>
    <row r="23" spans="1:18" ht="20.100000000000001" customHeight="1" thickBot="1" x14ac:dyDescent="0.45">
      <c r="A23" s="225" t="s">
        <v>82</v>
      </c>
      <c r="B23" s="225"/>
      <c r="C23" s="225"/>
      <c r="D23" s="225"/>
      <c r="E23" s="225"/>
      <c r="F23" s="226"/>
      <c r="G23" s="113"/>
      <c r="H23" s="113"/>
      <c r="I23" s="113"/>
      <c r="J23" s="113"/>
      <c r="K23" s="113"/>
      <c r="L23" s="7"/>
    </row>
    <row r="24" spans="1:18" ht="15.6" x14ac:dyDescent="0.3">
      <c r="A24" s="135">
        <v>1</v>
      </c>
      <c r="B24" s="176" t="s">
        <v>94</v>
      </c>
      <c r="C24" s="176" t="s">
        <v>46</v>
      </c>
      <c r="D24" s="176"/>
      <c r="E24" s="211" t="s">
        <v>60</v>
      </c>
      <c r="F24" s="212"/>
    </row>
    <row r="25" spans="1:18" ht="15.6" x14ac:dyDescent="0.3">
      <c r="A25" s="135">
        <v>2</v>
      </c>
      <c r="B25" s="153" t="s">
        <v>280</v>
      </c>
      <c r="C25" s="153" t="s">
        <v>61</v>
      </c>
      <c r="D25" s="153"/>
      <c r="E25" s="177" t="s">
        <v>59</v>
      </c>
      <c r="F25" s="178"/>
    </row>
    <row r="26" spans="1:18" ht="15.6" x14ac:dyDescent="0.3">
      <c r="A26" s="135">
        <v>3</v>
      </c>
      <c r="B26" s="176" t="s">
        <v>219</v>
      </c>
      <c r="C26" s="176" t="s">
        <v>225</v>
      </c>
      <c r="D26" s="176"/>
      <c r="E26" s="211" t="s">
        <v>60</v>
      </c>
      <c r="F26" s="212"/>
    </row>
  </sheetData>
  <mergeCells count="20">
    <mergeCell ref="E26:F26"/>
    <mergeCell ref="E24:F24"/>
    <mergeCell ref="H7:M7"/>
    <mergeCell ref="H11:M11"/>
    <mergeCell ref="H15:M15"/>
    <mergeCell ref="H19:M19"/>
    <mergeCell ref="A23:F23"/>
    <mergeCell ref="A19:F19"/>
    <mergeCell ref="A15:F15"/>
    <mergeCell ref="A11:F11"/>
    <mergeCell ref="A7:F7"/>
    <mergeCell ref="L20:M20"/>
    <mergeCell ref="L21:M21"/>
    <mergeCell ref="L22:M22"/>
    <mergeCell ref="A1:F1"/>
    <mergeCell ref="A2:F2"/>
    <mergeCell ref="H1:M1"/>
    <mergeCell ref="H2:M2"/>
    <mergeCell ref="H3:M3"/>
    <mergeCell ref="A3:F3"/>
  </mergeCells>
  <pageMargins left="0.7" right="0.7" top="0.75" bottom="0.75" header="0.3" footer="0.3"/>
  <pageSetup scale="88" orientation="portrait" r:id="rId1"/>
  <colBreaks count="2" manualBreakCount="2">
    <brk id="6" max="1048575" man="1"/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Rear Loader</vt:lpstr>
      <vt:lpstr>Automated Side Loader</vt:lpstr>
      <vt:lpstr>Front Loader</vt:lpstr>
      <vt:lpstr>Transfer Trailer</vt:lpstr>
      <vt:lpstr>Roll Off)</vt:lpstr>
      <vt:lpstr> Truck Mechanic</vt:lpstr>
      <vt:lpstr> Landfill Mechanic</vt:lpstr>
      <vt:lpstr>Compactor </vt:lpstr>
      <vt:lpstr>Dozer </vt:lpstr>
      <vt:lpstr>Articulated Rubber Tire Loa </vt:lpstr>
      <vt:lpstr>Articulated Dump Truck</vt:lpstr>
      <vt:lpstr>Summary_BAH</vt:lpstr>
      <vt:lpstr>' Landfill Mechanic'!Print_Area</vt:lpstr>
      <vt:lpstr>' Truck Mechanic'!Print_Area</vt:lpstr>
      <vt:lpstr>'Articulated Dump Truck'!Print_Area</vt:lpstr>
      <vt:lpstr>'Articulated Rubber Tire Loa '!Print_Area</vt:lpstr>
      <vt:lpstr>'Automated Side Loader'!Print_Area</vt:lpstr>
      <vt:lpstr>'Compactor '!Print_Area</vt:lpstr>
      <vt:lpstr>'Dozer '!Print_Area</vt:lpstr>
      <vt:lpstr>'Front Loader'!Print_Area</vt:lpstr>
      <vt:lpstr>'Rear Loader'!Print_Area</vt:lpstr>
      <vt:lpstr>'Roll Off)'!Print_Area</vt:lpstr>
      <vt:lpstr>Summary_BAH!Print_Area</vt:lpstr>
      <vt:lpstr>'Transfer Trailer'!Print_Area</vt:lpstr>
    </vt:vector>
  </TitlesOfParts>
  <Company>City of Denton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City of Denton</dc:creator>
  <cp:lastModifiedBy>Austin Franklin</cp:lastModifiedBy>
  <cp:lastPrinted>2024-07-05T18:11:09Z</cp:lastPrinted>
  <dcterms:created xsi:type="dcterms:W3CDTF">2012-06-12T17:08:24Z</dcterms:created>
  <dcterms:modified xsi:type="dcterms:W3CDTF">2024-08-05T14:09:06Z</dcterms:modified>
</cp:coreProperties>
</file>